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5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xlnm.Print_Titles" localSheetId="0">Sheet1!$4:$4</definedName>
    <definedName name="_xlnm.Print_Area" localSheetId="0">Sheet1!$A$1:$O$50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<sst xmlns="http://schemas.openxmlformats.org/spreadsheetml/2006/main" count="114">
  <si>
    <t>REKAP PAKET PERENCANAAN TA. 2018</t>
  </si>
  <si>
    <t>DINAS PERTANIAN, PERIKANAN DAN KETAHANAN PANGAN</t>
  </si>
  <si>
    <t>KABUPATEN LANDAK</t>
  </si>
  <si>
    <t>No</t>
  </si>
  <si>
    <t>Program</t>
  </si>
  <si>
    <t>Kegiatan</t>
  </si>
  <si>
    <t>Nama Paket</t>
  </si>
  <si>
    <t>Sumber Dana</t>
  </si>
  <si>
    <t>Pelaksana</t>
  </si>
  <si>
    <t>Direktur</t>
  </si>
  <si>
    <t>Alamat</t>
  </si>
  <si>
    <t>NPWP</t>
  </si>
  <si>
    <t>Tanggal Kontrak</t>
  </si>
  <si>
    <t>No Kontrak</t>
  </si>
  <si>
    <t>Pagu</t>
  </si>
  <si>
    <t>HPS</t>
  </si>
  <si>
    <t>Nilai Kontrak</t>
  </si>
  <si>
    <t>Jangka Waktu Pelaksanaan</t>
  </si>
  <si>
    <t>Pengadaan Sarana Budidaya Perikanan</t>
  </si>
  <si>
    <t>Perencanaan Pembangunan Bioplok Ikan Lele Di Desa Rantau Panjang Kec. Sebangki</t>
  </si>
  <si>
    <t>SATRIYA MANDIRI, A. Md</t>
  </si>
  <si>
    <t>Dusun Tenggalong RT. 018 RW. 007 Desa Amboyo Inti Kec. Ngabang</t>
  </si>
  <si>
    <t>89.483.701.2-705.000</t>
  </si>
  <si>
    <t>520/19/SPK/PL-PRCN/DPPKP/2018</t>
  </si>
  <si>
    <t>15 HK</t>
  </si>
  <si>
    <t>Perencanaan Pembangunan Embung Simpang Pasir Desa Sidas Kec. Sengah Temila</t>
  </si>
  <si>
    <t>520/20/SPK/PL-PRCN/DPPKP/2018</t>
  </si>
  <si>
    <t>Pembangunan Gudang Pakan Ikan</t>
  </si>
  <si>
    <t>AFFENDI, ST</t>
  </si>
  <si>
    <t>Jl. Tanjung Raya II RT. 004 RW. 005 Kelurahan Parit Mayor Kec. Pontianak Timur</t>
  </si>
  <si>
    <t>81.527.526.8-701.000</t>
  </si>
  <si>
    <t>520/21/SPK/PL-PRCN/DPPKP/2018</t>
  </si>
  <si>
    <t>Perencanaan Pembangunan Kolam Ikan Poktan Ilong Kecamatan Ngabang</t>
  </si>
  <si>
    <t>JULI KURNIAWAN, ST</t>
  </si>
  <si>
    <t>Dusun Tungkul, RT/RW 004/014 Desa Hilir Kantor, Kec. Ngabang, Kab. Landak</t>
  </si>
  <si>
    <t>84.886.520.0-705.000</t>
  </si>
  <si>
    <t>520/22/SPK/PL-PRCN/DPPKP/2018</t>
  </si>
  <si>
    <t>Perencanaan Pembangunan Jalan Usaha Tani Dsn. Berinang Ds. Pauh</t>
  </si>
  <si>
    <t>MARJONI, ST</t>
  </si>
  <si>
    <t>Jl. Bintangor Dalam No. 69 RT. 004 RW. 009 Kelurahan Tanjung Hulu Kec. Pontianak Timur</t>
  </si>
  <si>
    <t>16.306.652.5-704.000</t>
  </si>
  <si>
    <t>520/32/SPK/PL-PRCN/DPPKP/2018</t>
  </si>
  <si>
    <t>Pengembangan Budidaya Perikanan</t>
  </si>
  <si>
    <t>Perencanaan Pembangunan Pos Jaga Unit Pembesaran Ikan Aur Sampuk</t>
  </si>
  <si>
    <t>AZIB DAILAMI, A. Md</t>
  </si>
  <si>
    <t>Gg. Goa IV Blok D 21 No. 79 RT. 001 RW. 020 Kelurahan Sungai Beliung Kec. Pontianak Barat</t>
  </si>
  <si>
    <t>16.501.197.4-701.000</t>
  </si>
  <si>
    <t>520/39/SPK/PL-PRCN/DPPKP/2018</t>
  </si>
  <si>
    <t>7 HK</t>
  </si>
  <si>
    <t xml:space="preserve">Perencanaan Rehabilitasi Kantor BPP Meranti </t>
  </si>
  <si>
    <t>PONTIVERDI, ST</t>
  </si>
  <si>
    <t>Dusun Pulau Bendu, RT.001 RW. 001 Ds. Hilir Tengah Kec. Ngabang Kab. Landak</t>
  </si>
  <si>
    <t>15.707.797.2-705.000</t>
  </si>
  <si>
    <t>520/48/SPK/PL-PRCN/DPPKP/2018</t>
  </si>
  <si>
    <t>Perencanaan Rehabilitasi Kantor BPP Mandor</t>
  </si>
  <si>
    <t>DANNY ARIADINATA, A. Md</t>
  </si>
  <si>
    <t>Gg. Al. Mukminin Dsn. Abrasi RT. 008/RW.003 Ds. Malikian Kec. Mempawah Hilir</t>
  </si>
  <si>
    <t>81.420.375.8-704.000</t>
  </si>
  <si>
    <t>520/49/SPK/PL-PRCN/DPPKP/2018</t>
  </si>
  <si>
    <t>10 HK</t>
  </si>
  <si>
    <t>Perencanaan Perbaikkan Gudang BPP Sompak</t>
  </si>
  <si>
    <t>DEVI HARSA, A. Md</t>
  </si>
  <si>
    <t>Dusun Pelaik RT. 001 RW. 001 Desa Antan Rayan Kec. Ngabang Kab. Landak</t>
  </si>
  <si>
    <t>72.042.505.7-705.000</t>
  </si>
  <si>
    <t xml:space="preserve">520/51/SPK/PL-PRCN/DPPKP/2018
</t>
  </si>
  <si>
    <t>Perencanaan Pembangunan Jalan Lingkungan BPP Sompak</t>
  </si>
  <si>
    <t>520/52/SPK/PL-PRCN/DPPKP/2018</t>
  </si>
  <si>
    <t>Perencanaan Jalan Usaha Tani Dsn. Rayan Ds. Antan Rayan Kec. Ngabang</t>
  </si>
  <si>
    <t>KRISTIAN NATANAEL, ST</t>
  </si>
  <si>
    <t>Dusun Pelaik RT. 001 RW. 001 Desa ANtan Rayan Kecamatan Ngabang</t>
  </si>
  <si>
    <t>84.400.266.7-705.000</t>
  </si>
  <si>
    <t>520/53/SPK/PL-PRCN/DPPKP/2018</t>
  </si>
  <si>
    <t xml:space="preserve">Perencanaan Jalan Usaha Tani Dusun Engkalong Desa Nyanyum Kec. Kuala Behe </t>
  </si>
  <si>
    <t>MARSIUS, A. Md</t>
  </si>
  <si>
    <t>Dusun Padang Sebantik Desa Parek Kec. Air Besar</t>
  </si>
  <si>
    <t>81.907.783.5-705.000</t>
  </si>
  <si>
    <t>520/54/SPK/PL-PRCN/DPPKP/2018</t>
  </si>
  <si>
    <t>Perencanaan Perbaikan Pagar Batas dan Green House di Balai Benih Hortikultura</t>
  </si>
  <si>
    <t>ACHMAD MURTADHO, A.Md</t>
  </si>
  <si>
    <t>Dusun Segantung Baru, RT. 001 RW. 001 Desa Sungai Risap Kec. Binjai Hulu</t>
  </si>
  <si>
    <t>70.104.577.5-701.000</t>
  </si>
  <si>
    <t xml:space="preserve">520/58/SPK/PL-PRCN/DPPKP/2018
</t>
  </si>
  <si>
    <t>Perencanaan Rehabilitasi Jalan di Balai Benih Hortukultura Tubang Raeng</t>
  </si>
  <si>
    <t xml:space="preserve">ULFA SEPTIADI, ST </t>
  </si>
  <si>
    <t>Cendana Raya B.10 RT. 006 RW. 003 Desa Sungai Raya Dalam Kec. Sungai Raya</t>
  </si>
  <si>
    <t>70.874.830.6-701.000</t>
  </si>
  <si>
    <t>520/59/SPK/PL-PRCN/DPPKP/2018</t>
  </si>
  <si>
    <t>Perencanaan Rehabilitasi Jalan di Balai Benih Ikan Jelimpo Kec. Jelimpo</t>
  </si>
  <si>
    <t xml:space="preserve">MARCELINUS YOGAN EP, ST </t>
  </si>
  <si>
    <t>Dusun Tebedak RT. 001 RW. 001 Ds. Tebedak Kec. Ngabang</t>
  </si>
  <si>
    <t>81.425.429.8-705.000</t>
  </si>
  <si>
    <t>520/60/SPK/PL-PRCN/DPPKP/2018</t>
  </si>
  <si>
    <t xml:space="preserve">Perencanaan Perbaikan Pagar Balai Benih Tanaman Pagar </t>
  </si>
  <si>
    <t>520/61/SPK/PL-PRCN/DPPKP/2018</t>
  </si>
  <si>
    <t>Perencanaan Perbaikan Pagar Batas BBI Jelimpo Kec. Jelimpo</t>
  </si>
  <si>
    <t>520/62/SPK/PL-PRCN/DPPKP/2018</t>
  </si>
  <si>
    <t>Perencanaan Pembangunan Saung dan Kios di BBI Jelimpo Kec. Jelimpo</t>
  </si>
  <si>
    <t xml:space="preserve">NIKODIMUS, A.Md </t>
  </si>
  <si>
    <t>520/63/SPK/PL-PRCN/DPPKP/2018</t>
  </si>
  <si>
    <t>Perencanaan Pembangunan JUT Dsn. Parigi Desa Semade Kec. Banyuke Hulu</t>
  </si>
  <si>
    <t>KASIANTO, ST</t>
  </si>
  <si>
    <t>Dsn. Raja RT. 013 RW. 005 Desa Raja Kec. Ngabang</t>
  </si>
  <si>
    <t>45.348.094.9-705.000</t>
  </si>
  <si>
    <t>520/64/SPK/PL-PRCN/DPPKP/2018</t>
  </si>
  <si>
    <t>Perencanaan Pembangunan JUT di Dusun Pana Desa Sum Sum Kec. Mandor</t>
  </si>
  <si>
    <t xml:space="preserve">JULI KURNIAWAN, ST  </t>
  </si>
  <si>
    <t>Dsn. Tungkul Ds. Hilir Kantor Kec. Ngabang</t>
  </si>
  <si>
    <t>520/65/SPK/PL-PRCN/DPPKP/2018</t>
  </si>
  <si>
    <t>14 HK</t>
  </si>
  <si>
    <t>Perencanaan Jaringan Irigasi Desa (JIDES) Jln. Tengge Ds. Sompak Kec. Sompak</t>
  </si>
  <si>
    <t>NIKODIMUS, A. Md</t>
  </si>
  <si>
    <t>Jl. 28 Oktober Komp. Pemda RT. 004 RW. 024</t>
  </si>
  <si>
    <t>70.808.766.3-701.000</t>
  </si>
  <si>
    <t>520/67/SPK/PL-PRCN/DPPKP/2018</t>
  </si>
</sst>
</file>

<file path=xl/styles.xml><?xml version="1.0" encoding="utf-8"?>
<styleSheet xmlns="http://schemas.openxmlformats.org/spreadsheetml/2006/main">
  <numFmts count="5">
    <numFmt numFmtId="176" formatCode="[$-421]dd\ mmmm\ yyyy;@"/>
    <numFmt numFmtId="177" formatCode="_(&quot;Rp&quot;* #,##0.00_);_(&quot;Rp&quot;* \(#,##0.00\);_(&quot;Rp&quot;* &quot;-&quot;??_);_(@_)"/>
    <numFmt numFmtId="178" formatCode="_(&quot;Rp&quot;* #,##0_);_(&quot;Rp&quot;* \(#,##0\);_(&quot;Rp&quot;* &quot;-&quot;_);_(@_)"/>
    <numFmt numFmtId="179" formatCode="_(* #,##0_);_(* \(#,##0\);_(* &quot;-&quot;_);_(@_)"/>
    <numFmt numFmtId="180" formatCode="_(* #,##0.00_);_(* \(#,##0.00\);_(* &quot;-&quot;??_);_(@_)"/>
  </numFmts>
  <fonts count="24">
    <font>
      <sz val="11"/>
      <color theme="1"/>
      <name val="Calibri"/>
      <charset val="1"/>
      <scheme val="minor"/>
    </font>
    <font>
      <b/>
      <sz val="12"/>
      <color theme="1"/>
      <name val="Calibri"/>
      <charset val="1"/>
      <scheme val="minor"/>
    </font>
    <font>
      <b/>
      <sz val="26"/>
      <color theme="1"/>
      <name val="Calibri"/>
      <charset val="1"/>
      <scheme val="minor"/>
    </font>
    <font>
      <b/>
      <sz val="20"/>
      <color theme="1"/>
      <name val="Calibri"/>
      <charset val="1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22" fillId="20" borderId="0" applyNumberFormat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0" fillId="8" borderId="9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7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6" borderId="3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176" fontId="0" fillId="0" borderId="0" xfId="0" applyNumberFormat="1" applyAlignment="1">
      <alignment horizontal="center" vertical="top" wrapText="1"/>
    </xf>
    <xf numFmtId="179" fontId="0" fillId="0" borderId="0" xfId="3" applyFont="1" applyAlignment="1">
      <alignment horizontal="center" vertical="top" wrapText="1"/>
    </xf>
    <xf numFmtId="179" fontId="0" fillId="2" borderId="0" xfId="3" applyFont="1" applyFill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2" fillId="2" borderId="0" xfId="0" applyFont="1" applyFill="1" applyAlignment="1">
      <alignment horizontal="center" vertical="top"/>
    </xf>
    <xf numFmtId="176" fontId="1" fillId="0" borderId="1" xfId="0" applyNumberFormat="1" applyFont="1" applyBorder="1" applyAlignment="1">
      <alignment horizontal="center" vertical="center" wrapText="1"/>
    </xf>
    <xf numFmtId="179" fontId="1" fillId="0" borderId="1" xfId="3" applyFont="1" applyBorder="1" applyAlignment="1">
      <alignment horizontal="center" vertical="center" wrapText="1"/>
    </xf>
    <xf numFmtId="179" fontId="1" fillId="2" borderId="1" xfId="3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0" fillId="0" borderId="1" xfId="0" applyNumberFormat="1" applyBorder="1" applyAlignment="1">
      <alignment horizontal="center" vertical="top" wrapText="1"/>
    </xf>
    <xf numFmtId="179" fontId="0" fillId="0" borderId="1" xfId="3" applyFont="1" applyBorder="1" applyAlignment="1">
      <alignment horizontal="center" vertical="top" wrapText="1"/>
    </xf>
    <xf numFmtId="179" fontId="0" fillId="2" borderId="1" xfId="3" applyFont="1" applyFill="1" applyBorder="1" applyAlignment="1">
      <alignment horizontal="center" vertical="top" wrapText="1"/>
    </xf>
    <xf numFmtId="179" fontId="0" fillId="2" borderId="1" xfId="3" applyNumberFormat="1" applyFont="1" applyFill="1" applyBorder="1" applyAlignment="1">
      <alignment horizontal="center" vertical="top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0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49" Type="http://schemas.openxmlformats.org/officeDocument/2006/relationships/styles" Target="styles.xml"/><Relationship Id="rId48" Type="http://schemas.openxmlformats.org/officeDocument/2006/relationships/theme" Target="theme/theme1.xml"/><Relationship Id="rId47" Type="http://schemas.openxmlformats.org/officeDocument/2006/relationships/externalLink" Target="externalLinks/externalLink46.xml"/><Relationship Id="rId46" Type="http://schemas.openxmlformats.org/officeDocument/2006/relationships/externalLink" Target="externalLinks/externalLink45.xml"/><Relationship Id="rId45" Type="http://schemas.openxmlformats.org/officeDocument/2006/relationships/externalLink" Target="externalLinks/externalLink44.xml"/><Relationship Id="rId44" Type="http://schemas.openxmlformats.org/officeDocument/2006/relationships/externalLink" Target="externalLinks/externalLink43.xml"/><Relationship Id="rId43" Type="http://schemas.openxmlformats.org/officeDocument/2006/relationships/externalLink" Target="externalLinks/externalLink42.xml"/><Relationship Id="rId42" Type="http://schemas.openxmlformats.org/officeDocument/2006/relationships/externalLink" Target="externalLinks/externalLink41.xml"/><Relationship Id="rId41" Type="http://schemas.openxmlformats.org/officeDocument/2006/relationships/externalLink" Target="externalLinks/externalLink40.xml"/><Relationship Id="rId40" Type="http://schemas.openxmlformats.org/officeDocument/2006/relationships/externalLink" Target="externalLinks/externalLink39.xml"/><Relationship Id="rId4" Type="http://schemas.openxmlformats.org/officeDocument/2006/relationships/externalLink" Target="externalLinks/externalLink3.xml"/><Relationship Id="rId39" Type="http://schemas.openxmlformats.org/officeDocument/2006/relationships/externalLink" Target="externalLinks/externalLink38.xml"/><Relationship Id="rId38" Type="http://schemas.openxmlformats.org/officeDocument/2006/relationships/externalLink" Target="externalLinks/externalLink37.xml"/><Relationship Id="rId37" Type="http://schemas.openxmlformats.org/officeDocument/2006/relationships/externalLink" Target="externalLinks/externalLink36.xml"/><Relationship Id="rId36" Type="http://schemas.openxmlformats.org/officeDocument/2006/relationships/externalLink" Target="externalLinks/externalLink35.xml"/><Relationship Id="rId35" Type="http://schemas.openxmlformats.org/officeDocument/2006/relationships/externalLink" Target="externalLinks/externalLink34.xml"/><Relationship Id="rId34" Type="http://schemas.openxmlformats.org/officeDocument/2006/relationships/externalLink" Target="externalLinks/externalLink33.xml"/><Relationship Id="rId33" Type="http://schemas.openxmlformats.org/officeDocument/2006/relationships/externalLink" Target="externalLinks/externalLink32.xml"/><Relationship Id="rId32" Type="http://schemas.openxmlformats.org/officeDocument/2006/relationships/externalLink" Target="externalLinks/externalLink31.xml"/><Relationship Id="rId31" Type="http://schemas.openxmlformats.org/officeDocument/2006/relationships/externalLink" Target="externalLinks/externalLink30.xml"/><Relationship Id="rId30" Type="http://schemas.openxmlformats.org/officeDocument/2006/relationships/externalLink" Target="externalLinks/externalLink29.xml"/><Relationship Id="rId3" Type="http://schemas.openxmlformats.org/officeDocument/2006/relationships/externalLink" Target="externalLinks/externalLink2.xml"/><Relationship Id="rId29" Type="http://schemas.openxmlformats.org/officeDocument/2006/relationships/externalLink" Target="externalLinks/externalLink28.xml"/><Relationship Id="rId28" Type="http://schemas.openxmlformats.org/officeDocument/2006/relationships/externalLink" Target="externalLinks/externalLink27.xml"/><Relationship Id="rId27" Type="http://schemas.openxmlformats.org/officeDocument/2006/relationships/externalLink" Target="externalLinks/externalLink26.xml"/><Relationship Id="rId26" Type="http://schemas.openxmlformats.org/officeDocument/2006/relationships/externalLink" Target="externalLinks/externalLink25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PAKET%20PERENCANAAN%20PL%20DISTAN%202018\01.%20Perencanaan%20Pembangunan%20Irigasi%20Air%20Tanah%20(Dangkal)%20di%20Kec.%20Ngabang%20dan%20Air%20Besar\BA%20PL%20IAT%20Dangkal%20Ngabang%20&amp;%20Air%20Besar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PAKET%20PERENCANAAN%20PL%20DISTAN%202018\10.Perencanaan%20Pembangunan%20Irigasi%20Air%20Tanah%20(Dangkal)%20di%20Kec.%20Menjalin%20dan%20Kec.%20Mempawah%20Hulu\BA%20PL%20di%20Kec.%20Menjalin%20dan%20Kec.%20Mempawah%20Hulu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PAKET%20PERENCANAAN%20PL%20DISTAN%202018\11.Perencanaan%20Jaringan%20Irigasi%20Desa\BA%20PL%20Jaringan%20Irigasi%20Desa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\PAKET%20PERENCANAAN%20PL%20DISTAN%202018\12.%20Perencanaan%20Pembangunan%20Irigasi%20Air%20Tanah%20(Dangkal)%20di%20Kec.%20Banyuke%20Hulu\BA%20PL%20IAT%20Dangkal%20Banyuke%20Hulu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PAKET%20PERENCANAAN%20PL%20DISTAN%202018\13.%20Perencanaan%20Pembangunan%20Perbaikkan%20Kantor%20BPP%20Senakin%20Kec.%20Sengah%20Temila\BA%20PL%20BPP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PAKET%20PERENCANAAN%20PL%20DISTAN%202018\14.%20Perencanaan%20Pembangunan%20Irigasi%20Air%20Tanah%20(Dangkal)%20di%20Kec.%20Meranti\BA%20PL%20IAT%20Dangkal%20Meranti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\PAKET%20PERENCANAAN%20PL%20DISTAN%202018\15.%20Perencanaan%20Pembangunan%20Gudang%20untuk%20Workshop\BA%20PL%20Workshop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\PAKET%20PERENCANAAN%20PL%20DISTAN%202018\16.%20Pemeliharaan%20KAntor%20DInas%20Pertanian\BA%20PL%20Kantor%20Dinas%20Pertanian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\PAKET%20PERENCANAAN%20PL%20DISTAN%202018\17.%20Pemeliharaan%20Halaman%20Rumah%20Potomg%20Unggas\BA%20PL%20Unggas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\PAKET%20PERENCANAAN%20PL%20DISTAN%202018\18.%20Pembangunan%20Penampungan%20Unggas\BA%20PL%20Penampungan%20Unggas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\PAKET%20PERENCANAAN%20PL%20DISTAN%202018\28.%20%20JUT%20Sengah%20Temila%20II\BA%20PL%20JUT%20S.TEMILA%20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PAKET%20PERENCANAAN%20PL%20DISTAN%202018\02.%20Perencanaan%20Pembangunan%20Bangsal%20Hatcheri%20Instalasi%20Induk%20Ikan\BA%20PL%20Bangsal%20Hatcheri%20Instalasi%20Induk%20Ikan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\PAKET%20PERENCANAAN%20PL%20DISTAN%202018\32.%20Perencanaan%20JUT%20Berinang\BA%20PL%20Jalan%20Usaha%20Tani%20berinang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\PAKET%20PERENCANAAN%20PL%20DISTAN%202018\38.%20JUT%20SENGAH%20TEMILA%20I\BA%20PL%20Jalan%20Usaha%20Tani%20s.temila%201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\PAKET%20PERENCANAAN%20PL%20DISTAN%202018\40.%20JUT%20MENJALIN%20I%20=%20perubahan\BA%20PL%20Jalan%20Usaha%20Tani%20Menjalin%20I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\PAKET%20PERENCANAAN%20PL%20DISTAN%202018\41.%20LUMBUNG%20PANGAN%20SILUNG\BA%20PL%20Gudang%20Lumbung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\PAKET%20PERENCANAAN%20PL%20DISTAN%202018\55.%20pRNCN%20BPP%20MEMPAWAH%20HULU\BA%20PL%20Prcn%20Kntor%20BPP%20Mmpwah%20Hulu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\PAKET%20PERENCANAAN%20PL%20DISTAN%202018\56.%20Prcn%20BPP%20Ngabang\BA%20PL%20Prcn%20Kntor%20BPP%20Ngabang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\PAKET%20PERENCANAAN%20PL%20DISTAN%202018\30.%20Prcn%20JUT%20Mmpawah%20Hulu%20I%20Dsn.%20Bina%20Karya%20Tunang%20Mentonyek\BA%20PL%20Jalan%20Usaha%20Tani%20Mmpwh%20Hulu%20I%20Dsn%20Bina%20Karya%20Tunang%20Mentonyek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\PAKET%20PERENCANAAN%20PL%20DISTAN%202018\30.%20Prcn%20JUT%20Mmpawah%20Hulu%20I%20Dsn.%20Bina%20Karya%20Tunang%20Mentonyek\Ev.%20Harga%20Bina%20Karya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\PAKET%20PERENCANAAN%20PL%20DISTAN%202018\67.%20PRCN%20Jides%20Tengge\Ev.%20Harga%20tengge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\PAKET%20PERENCANAAN%20PL%20DISTAN%202018\65.%20JUT%20Pana\Ev.%20Harga%20pan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PAKET%20PERENCANAAN%20PL%20DISTAN%202018\03.%20Perencanaan%20Rehabilitasi%20Saluran%20Air%20Masuk%20Cek%20Dam%20di%20BBI%20Jelimpo\BA%20PL%20Saluran%20Air%20Masuk%20Cek%20Dam%20di%20BBI%20Jelimpo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\PAKET%20PERENCANAAN%20PL%20DISTAN%202018\64.%20JUT%20Perigi\Ev.%20Harga%20perigi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\PAKET%20PERENCANAAN%20PL%20DISTAN%202018\63.%20Prcn%20Saung\Ev.%20Harga%20saung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\PAKET%20PERENCANAAN%20PL%20DISTAN%202018\62.%20Pagar%20BBI\Ev.%20Harga%20pagar%20BBI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\PAKET%20PERENCANAAN%20PL%20DISTAN%202018\60.%20PRcn%20Jln%20Ikan%20Jelimpo\Ev.%20Harga%20ikan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\PAKET%20PERENCANAAN%20PL%20DISTAN%202018\59.%20Prcn%20Rehab%20Tubang%20Raeng\Ev.%20Harga%20tubNG%20Reng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\PAKET%20PERENCANAAN%20PL%20DISTAN%202018\58.%20Prcn%20Pagar\Ev.%20Harga%20pGAR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\PAKET%20PERENCANAAN%20PL%20DISTAN%202018\54.%20Prcn%20JUT%20ENgkalong\Ev.%20Harga%20bpp%20SOMPAK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\PAKET%20PERENCANAAN%20PL%20DISTAN%202018\53.%20Prcn%20JUT%20Antan%20Rayan\Ev.%20Harga%20ANTAN%20RAYAN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\PAKET%20PERENCANAAN%20PL%20DISTAN%202018\52.%20Prcn%20Pemb.%20Jln.%20Lingkungan%20BPP%20Sompak\RAB%20Personil%20(PRCN%20JL%20SOMPAK)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\PAKET%20PERENCANAAN%20PL%20DISTAN%202018\51.%20prcn%20gUDANG%20BPP%20SOMPAK\RAB%20Personil%20(PRCN%20GUD%20BPP%20SOMPAK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PAKET%20PERENCANAAN%20PL%20DISTAN%202018\04.%20Perencanaan%20Rehabilitasi%20Bak%20Pendederan%20di%20BBI%20Jelimpo\BA%20PL%20Bak%20Pendederan%20di%20BBI%20Jelimpo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\PAKET%20PERENCANAAN%20PL%20DISTAN%202018\49.%20prncnann%20BPP%20Mandor\Ev.%20Harga%20bpSENAKIN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\PAKET%20PERENCANAAN%20PL%20DISTAN%202018\48.%20PERENCANAAN%20BPP%20MERANTI\Ev.%20Harga%20BPP%20MERANTI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\PAKET%20PERENCANAAN%20PL%20DISTAN%202018\39.%20POS%20JAGA%20AUR%20SMPUK\prcn%20pnwr%20pos%20jaga%20perorangan\PENAWARAN\EV.%20HRGA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\PAKET%20PERENCANAAN%20PL%20DISTAN%202018\32.%20Perencanaan%20JUT%20Berinang\EV.%20HRG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\PAKET%20PERENCANAAN%20PL%20DISTAN%202018\21.%20Pakan%20Ikan\EV.%20HRGA%20PAKAN%20IKAN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\PAKET%20PERENCANAAN%20PL%20DISTAN%202018\20.%20Embung\EV.%20HRGA%20EMBUNG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\PAKET%20PERENCANAAN%20PL%20DISTAN%202018\22.%20Kolam%20Ilong\EV.%20HRGA%20KOLA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PAKET%20PERENCANAAN%20PL%20DISTAN%202018\05.%20Perencanaan%20Rehabilitasi%20Tandon%20Reservoar%20di%20BBI%20Jelimpo\BA%20PL%20Tandon%20Reservoar%20di%20BBI%20Jelimp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PAKET%20PERENCANAAN%20PL%20DISTAN%202018\06.%20Perencanaan%20Jalan%20Usaha%20Tani%20Kecamatan%20Banyuke%20Hulu\BA%20PL%20%20Jalan%20Usaha%20Tani%20Kecamatan%20Banyuke%20Hulu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PAKET%20PERENCANAAN%20PL%20DISTAN%202018\07.%20Perencanaan%20Jalan%20Usaha%20Tani%20di%20Kecamatan%20Meranti\BA%20PL%20Jalan%20Usaha%20Tani%20di%20Kecamatan%20Meranti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PAKET%20PERENCANAAN%20PL%20DISTAN%202018\08.%20Perencanaan%20Jalan%20Usaha%20Tani%20Kecamatan%20Air%20Besar\BA%20PL%20Jalan%20Usaha%20Tani%20Kecamatan%20Air%20Besa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PAKET%20PERENCANAAN%20PL%20DISTAN%202018\09.%20Perencanaan%20Pembangunan%20IAT%20(Dangkal)%20Kec.%20Mandor,%20Kec.%20S.%20Temila,%20dan%20Kec.%20Sebangki\BA%20PL%20IAT%20(Dangkal)%20Kec.%20Mandor,%20Kec.%20S.%20Temila,%20dan%20Kec.%20Sebangk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-L GAMBAR "/>
      <sheetName val="COVER SPEK"/>
      <sheetName val="COVER-L PENAWARAN"/>
      <sheetName val="COVER GAMBAR"/>
      <sheetName val="COVER"/>
      <sheetName val="SPK 1"/>
      <sheetName val="L.ssu (2)"/>
      <sheetName val="L.ssu"/>
      <sheetName val="SPL"/>
      <sheetName val="SPMK L"/>
      <sheetName val="sppbj"/>
      <sheetName val="BAHPL"/>
      <sheetName val="BA. Nego"/>
      <sheetName val="UN-KLR"/>
      <sheetName val="master isian"/>
      <sheetName val="Admin"/>
      <sheetName val="BA. Ev Harga"/>
      <sheetName val="BA. Timpang"/>
      <sheetName val="UN-Timpang"/>
      <sheetName val="K.ARITMATIK"/>
      <sheetName val="BA. ET"/>
      <sheetName val="BA. Admn"/>
      <sheetName val="L-BAPP"/>
      <sheetName val="BAPP"/>
      <sheetName val="U. PNWR"/>
      <sheetName val="BAP"/>
      <sheetName val="L. EK"/>
      <sheetName val="BAEK"/>
      <sheetName val="BAPDK"/>
      <sheetName val="Undangan"/>
      <sheetName val="BASH"/>
      <sheetName val="mohon harga Penyedia 1"/>
      <sheetName val="Info Harga 2"/>
      <sheetName val="Info Harga 1"/>
      <sheetName val="Form Penyedia 2"/>
      <sheetName val="Form Penyedia 1"/>
      <sheetName val="mohon harga Penyedia 2"/>
      <sheetName val="libur"/>
      <sheetName val="BOQ"/>
      <sheetName val="Upah Bahan"/>
    </sheetNames>
    <sheetDataSet>
      <sheetData sheetId="0"/>
      <sheetData sheetId="1"/>
      <sheetData sheetId="2"/>
      <sheetData sheetId="3"/>
      <sheetData sheetId="4">
        <row r="27">
          <cell r="H27">
            <v>43384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D6" t="str">
            <v>Peningkatan Produksi Pertanian / Perkebunan</v>
          </cell>
        </row>
        <row r="7">
          <cell r="D7" t="str">
            <v>Pengadaan Sarana dan Prasarana Pertanian</v>
          </cell>
        </row>
        <row r="8">
          <cell r="D8" t="str">
            <v>Perencanaan Pembangunan Irigasi Air Tanah (Dangkal) di Kec. Ngabang dan Kec. Air Besar</v>
          </cell>
        </row>
        <row r="13">
          <cell r="D13" t="str">
            <v>APBD (DAU) Kabupaten Landak</v>
          </cell>
        </row>
        <row r="15">
          <cell r="D15">
            <v>24800000</v>
          </cell>
        </row>
        <row r="16">
          <cell r="D16">
            <v>24728000</v>
          </cell>
        </row>
        <row r="20">
          <cell r="D20" t="str">
            <v>CV. ALODIA KONSULTAN</v>
          </cell>
        </row>
        <row r="21">
          <cell r="D21" t="str">
            <v>BTN Bali Permai Blok A1 No. 07 RT. 005/RW. 002 Ds. Hilir Tengah Kec. Ngabang Kab. Landak</v>
          </cell>
        </row>
        <row r="22">
          <cell r="D22" t="str">
            <v>AGUSTINUS RONY KURNIA PRASETYAWAN</v>
          </cell>
        </row>
        <row r="24">
          <cell r="D24" t="str">
            <v>02.976.542.7-705.000</v>
          </cell>
        </row>
        <row r="26">
          <cell r="D26">
            <v>24557000</v>
          </cell>
        </row>
        <row r="29">
          <cell r="D29" t="str">
            <v>20 HK</v>
          </cell>
        </row>
      </sheetData>
      <sheetData sheetId="15">
        <row r="77">
          <cell r="H77" t="str">
            <v>520/01/SPK/PL-PRCN/DPPKP/2018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VER-L GAMBAR "/>
      <sheetName val="COVER SPEK"/>
      <sheetName val="COVER-L PENAWARAN"/>
      <sheetName val="COVER GAMBAR"/>
      <sheetName val="COVER"/>
      <sheetName val="SPK 1"/>
      <sheetName val="L.ssu (2)"/>
      <sheetName val="L.ssu"/>
      <sheetName val="SPL"/>
      <sheetName val="SPMK L"/>
      <sheetName val="sppbj"/>
      <sheetName val="BAHPL"/>
      <sheetName val="BA. Nego"/>
      <sheetName val="UN-KLR"/>
      <sheetName val="master isian"/>
      <sheetName val="Admin"/>
      <sheetName val="BA. Ev Harga"/>
      <sheetName val="BA. Timpang"/>
      <sheetName val="UN-Timpang"/>
      <sheetName val="K.ARITMATIK"/>
      <sheetName val="BA. ET"/>
      <sheetName val="BA. Admn"/>
      <sheetName val="L-BAPP"/>
      <sheetName val="BAPP"/>
      <sheetName val="U. PNWR"/>
      <sheetName val="BAP"/>
      <sheetName val="L. EK"/>
      <sheetName val="BAEK"/>
      <sheetName val="BAPDK"/>
      <sheetName val="Undangan"/>
      <sheetName val="BASH"/>
      <sheetName val="Info Harga 2"/>
      <sheetName val="Info Harga 1"/>
      <sheetName val="Form 2 (2)"/>
      <sheetName val="Form 2"/>
      <sheetName val="mohon harga Penyedia 1"/>
      <sheetName val="mohon harga Penyedia 2"/>
      <sheetName val="libur"/>
      <sheetName val="boq"/>
    </sheetNames>
    <sheetDataSet>
      <sheetData sheetId="0"/>
      <sheetData sheetId="1"/>
      <sheetData sheetId="2"/>
      <sheetData sheetId="3"/>
      <sheetData sheetId="4">
        <row r="25">
          <cell r="H25" t="str">
            <v>520/10/SPK/PL-PRCN/DPPKP/2018</v>
          </cell>
        </row>
        <row r="27">
          <cell r="H27">
            <v>43213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D6" t="str">
            <v>Peningkatan Produksi Pertanian/Perkebunan</v>
          </cell>
        </row>
        <row r="7">
          <cell r="D7" t="str">
            <v>Pengadaan Sarana dan Prasarana Pertanian</v>
          </cell>
        </row>
        <row r="8">
          <cell r="D8" t="str">
            <v>Perencanaan Pembangunan Irigasi Air Tanah (Dangkal) di Kec. Menjalin dan Kec. Mempawah Hulu</v>
          </cell>
        </row>
        <row r="13">
          <cell r="D13" t="str">
            <v>APBD (DAU) Kabupaten Landak</v>
          </cell>
        </row>
        <row r="15">
          <cell r="D15">
            <v>43400000</v>
          </cell>
        </row>
        <row r="16">
          <cell r="D16">
            <v>43330000</v>
          </cell>
        </row>
        <row r="20">
          <cell r="D20" t="str">
            <v>PT. WAHANA REKA PRAKARSA</v>
          </cell>
        </row>
        <row r="21">
          <cell r="D21" t="str">
            <v>Jln. Purnama II Gg. Purnama Indah I No. A-42 Kel. Kota Baru Kec. Pontianak Selatan</v>
          </cell>
        </row>
        <row r="22">
          <cell r="D22" t="str">
            <v>ANDREAS PRAYOGO, ST</v>
          </cell>
        </row>
        <row r="24">
          <cell r="D24" t="str">
            <v>02.527.637.9-701.000</v>
          </cell>
        </row>
        <row r="26">
          <cell r="D26">
            <v>43289000</v>
          </cell>
        </row>
        <row r="29">
          <cell r="D29" t="str">
            <v>30 HK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VER-L GAMBAR "/>
      <sheetName val="COVER SPEK"/>
      <sheetName val="COVER-L PENAWARAN"/>
      <sheetName val="COVER GAMBAR"/>
      <sheetName val="COVER"/>
      <sheetName val="SPK 1"/>
      <sheetName val="L.ssu (2)"/>
      <sheetName val="L.ssu"/>
      <sheetName val="SPL"/>
      <sheetName val="SPMK L"/>
      <sheetName val="sppbj"/>
      <sheetName val="BAHPL"/>
      <sheetName val="BA. Nego"/>
      <sheetName val="UN-KLR"/>
      <sheetName val="master isian"/>
      <sheetName val="Admin"/>
      <sheetName val="BA. Ev Harga"/>
      <sheetName val="BA. Timpang"/>
      <sheetName val="UN-Timpang"/>
      <sheetName val="K.ARITMATIK"/>
      <sheetName val="BA. ET"/>
      <sheetName val="BA. Admn"/>
      <sheetName val="L-BAPP"/>
      <sheetName val="BAPP"/>
      <sheetName val="U. PNWR"/>
      <sheetName val="BAP"/>
      <sheetName val="L. EK"/>
      <sheetName val="BAEK"/>
      <sheetName val="BAPDK"/>
      <sheetName val="Undangan"/>
      <sheetName val="BASH"/>
      <sheetName val="Info Harga 2"/>
      <sheetName val="Info Harga 1"/>
      <sheetName val="Form 2 (3)"/>
      <sheetName val="Form 2"/>
      <sheetName val="mohon harga Penyedia 1"/>
      <sheetName val="mohon harga Penyedia 2"/>
      <sheetName val="libur"/>
      <sheetName val="boq"/>
    </sheetNames>
    <sheetDataSet>
      <sheetData sheetId="0"/>
      <sheetData sheetId="1"/>
      <sheetData sheetId="2"/>
      <sheetData sheetId="3"/>
      <sheetData sheetId="4">
        <row r="25">
          <cell r="H25" t="str">
            <v>520/11/SPK/PL-PRCN/DPPKP/2018</v>
          </cell>
        </row>
        <row r="27">
          <cell r="H27">
            <v>43213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D6" t="str">
            <v>Peningkatan Produksi Pertanian/Perkebunan</v>
          </cell>
        </row>
        <row r="7">
          <cell r="D7" t="str">
            <v>Pengadaan Sarana dan Prasarana Pertanian</v>
          </cell>
        </row>
        <row r="8">
          <cell r="D8" t="str">
            <v>Perencanaan Jaringan Irigasi Desa</v>
          </cell>
        </row>
        <row r="13">
          <cell r="D13" t="str">
            <v>APBD (DAU) Kabupaten Landak</v>
          </cell>
        </row>
        <row r="15">
          <cell r="D15">
            <v>44800000</v>
          </cell>
        </row>
        <row r="16">
          <cell r="D16">
            <v>44726000</v>
          </cell>
        </row>
        <row r="20">
          <cell r="D20" t="str">
            <v>PT. WAHANA REKA PRAKARSA</v>
          </cell>
        </row>
        <row r="21">
          <cell r="D21" t="str">
            <v>Jln. Purnama II Gg. Purnama Indah I No. A-42 Kel. Kota Baru Kec. Pontianak Selatan</v>
          </cell>
        </row>
        <row r="22">
          <cell r="D22" t="str">
            <v>ANDREAS PRAYOGO, ST</v>
          </cell>
        </row>
        <row r="24">
          <cell r="D24" t="str">
            <v>02.527.637.9-701.000</v>
          </cell>
        </row>
        <row r="26">
          <cell r="D26">
            <v>44669000</v>
          </cell>
        </row>
        <row r="29">
          <cell r="D29" t="str">
            <v>30 HK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VER-L GAMBAR "/>
      <sheetName val="COVER SPEK"/>
      <sheetName val="COVER-L PENAWARAN"/>
      <sheetName val="COVER GAMBAR"/>
      <sheetName val="COVER"/>
      <sheetName val="SPK 1"/>
      <sheetName val="L.ssu (2)"/>
      <sheetName val="L.ssu"/>
      <sheetName val="SPL"/>
      <sheetName val="SPMK L"/>
      <sheetName val="sppbj"/>
      <sheetName val="BAHPL"/>
      <sheetName val="BA. Nego"/>
      <sheetName val="UN-KLR"/>
      <sheetName val="master isian"/>
      <sheetName val="Admin"/>
      <sheetName val="BA. Ev Harga"/>
      <sheetName val="BA. Timpang"/>
      <sheetName val="UN-Timpang"/>
      <sheetName val="K.ARITMATIK"/>
      <sheetName val="BA. ET"/>
      <sheetName val="BA. Admn"/>
      <sheetName val="L-BAPP"/>
      <sheetName val="BAPP"/>
      <sheetName val="U. PNWR"/>
      <sheetName val="BAP"/>
      <sheetName val="L. EK"/>
      <sheetName val="BAEK"/>
      <sheetName val="BAPDK"/>
      <sheetName val="Undangan"/>
      <sheetName val="BASH"/>
      <sheetName val="mohon harga Penyedia 1"/>
      <sheetName val="Info Harga 2"/>
      <sheetName val="Info Harga 1"/>
      <sheetName val="Form Penyedia 2"/>
      <sheetName val="Form Penyedia 1"/>
      <sheetName val="mohon harga Penyedia 2"/>
      <sheetName val="libur"/>
    </sheetNames>
    <sheetDataSet>
      <sheetData sheetId="0"/>
      <sheetData sheetId="1"/>
      <sheetData sheetId="2"/>
      <sheetData sheetId="3"/>
      <sheetData sheetId="4">
        <row r="25">
          <cell r="H25" t="str">
            <v>520/12/SPK/PL-PRCN/DPPKP/2018</v>
          </cell>
        </row>
        <row r="27">
          <cell r="H27">
            <v>43213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D6" t="str">
            <v>Peningkatan Produksi Pertanian / Perkebunan</v>
          </cell>
        </row>
        <row r="7">
          <cell r="D7" t="str">
            <v>Pengadaan Sarana dan Prasarana Pertanian</v>
          </cell>
        </row>
        <row r="8">
          <cell r="D8" t="str">
            <v>Perencanaan Pembangunan Irigasi Air Tanah (Dangkal) di Kec. Banyuke Hulu</v>
          </cell>
        </row>
        <row r="13">
          <cell r="D13" t="str">
            <v>APBD (DAU) Kabupaten Landak</v>
          </cell>
        </row>
        <row r="15">
          <cell r="D15">
            <v>37200000</v>
          </cell>
        </row>
        <row r="16">
          <cell r="D16">
            <v>36885000</v>
          </cell>
        </row>
        <row r="20">
          <cell r="D20" t="str">
            <v>CV. HEVANA MUARA KONSULTAN</v>
          </cell>
        </row>
        <row r="21">
          <cell r="D21" t="str">
            <v>Jl. Bina Jaya Komp. Alea Indah 2 Blok A No. 2 Kel. Kota Baru, Kec. Pontianak Selatan</v>
          </cell>
        </row>
        <row r="22">
          <cell r="D22" t="str">
            <v>HENDRIKUS HENGKI, ST</v>
          </cell>
        </row>
        <row r="24">
          <cell r="D24" t="str">
            <v>75.838.800.3-701.000</v>
          </cell>
        </row>
        <row r="26">
          <cell r="D26">
            <v>36660000</v>
          </cell>
        </row>
        <row r="29">
          <cell r="D29" t="str">
            <v>24 HK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VER-L GAMBAR "/>
      <sheetName val="COVER SPEK"/>
      <sheetName val="COVER-L PENAWARAN"/>
      <sheetName val="COVER GAMBAR"/>
      <sheetName val="COVER"/>
      <sheetName val="SPK 1"/>
      <sheetName val="L.ssu (2)"/>
      <sheetName val="L.ssu"/>
      <sheetName val="SPL"/>
      <sheetName val="SPMK L"/>
      <sheetName val="sppbj"/>
      <sheetName val="BAHPL"/>
      <sheetName val="BA. Nego"/>
      <sheetName val="UN-KLR"/>
      <sheetName val="master isian"/>
      <sheetName val="Admin"/>
      <sheetName val="BA. Ev Harga"/>
      <sheetName val="BA. Timpang"/>
      <sheetName val="UN-Timpang"/>
      <sheetName val="K.ARITMATIK"/>
      <sheetName val="BA. ET"/>
      <sheetName val="BA. Admn"/>
      <sheetName val="L-BAPP"/>
      <sheetName val="BAPP"/>
      <sheetName val="U. PNWR"/>
      <sheetName val="BAP"/>
      <sheetName val="L. EK"/>
      <sheetName val="BAEK"/>
      <sheetName val="BAPDK"/>
      <sheetName val="Undangan"/>
      <sheetName val="BASH"/>
      <sheetName val="mohon harga Penyedia 1"/>
      <sheetName val="Info Harga 2"/>
      <sheetName val="Info Harga 1"/>
      <sheetName val="Form Pnyedia 2"/>
      <sheetName val="Form Pnyedia 1"/>
      <sheetName val="mohon harga Penyedia 2"/>
      <sheetName val="libur"/>
    </sheetNames>
    <sheetDataSet>
      <sheetData sheetId="0"/>
      <sheetData sheetId="1"/>
      <sheetData sheetId="2"/>
      <sheetData sheetId="3"/>
      <sheetData sheetId="4">
        <row r="25">
          <cell r="H25" t="str">
            <v>520/13/SPK/PL-PRCN/DPPKP/2018</v>
          </cell>
        </row>
        <row r="27">
          <cell r="H27">
            <v>43213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D6" t="str">
            <v>Peningkatan Produksi Pertanian / Perkebunan</v>
          </cell>
        </row>
        <row r="7">
          <cell r="D7" t="str">
            <v>Pengadaan Sarana dan Prasarana Pertanian</v>
          </cell>
        </row>
        <row r="8">
          <cell r="D8" t="str">
            <v>Perencanaan Pembangunan/Perbaikkan Kantor BPP Senakin Kec. Sengah Temila</v>
          </cell>
        </row>
        <row r="13">
          <cell r="D13" t="str">
            <v>APBD (DAK) Kabupaten Landak</v>
          </cell>
        </row>
        <row r="15">
          <cell r="D15">
            <v>20000000</v>
          </cell>
        </row>
        <row r="16">
          <cell r="D16">
            <v>19712000</v>
          </cell>
        </row>
        <row r="20">
          <cell r="D20" t="str">
            <v>CV. KHAZ MATRA</v>
          </cell>
        </row>
        <row r="21">
          <cell r="D21" t="str">
            <v>Jl. Tabrani Ahmad Komp. Mandau Permai Blok I No. 1 Sei Jawi Dalam Kec. Pontianak Barat</v>
          </cell>
        </row>
        <row r="22">
          <cell r="D22" t="str">
            <v>HANAFI, SH.i, ST</v>
          </cell>
        </row>
        <row r="24">
          <cell r="D24" t="str">
            <v>02.373.760.4-701.000</v>
          </cell>
        </row>
        <row r="26">
          <cell r="D26">
            <v>19679000</v>
          </cell>
        </row>
        <row r="29">
          <cell r="D29" t="str">
            <v>15 HK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VER-L GAMBAR "/>
      <sheetName val="COVER SPEK"/>
      <sheetName val="COVER-L PENAWARAN"/>
      <sheetName val="COVER GAMBAR"/>
      <sheetName val="COVER"/>
      <sheetName val="SPK 1"/>
      <sheetName val="L.ssu (2)"/>
      <sheetName val="L.ssu"/>
      <sheetName val="SPL"/>
      <sheetName val="SPMK L"/>
      <sheetName val="sppbj"/>
      <sheetName val="BAHPL"/>
      <sheetName val="BA. Nego"/>
      <sheetName val="UN-KLR"/>
      <sheetName val="master isian"/>
      <sheetName val="Admin"/>
      <sheetName val="BA. Ev Harga"/>
      <sheetName val="BA. Timpang"/>
      <sheetName val="UN-Timpang"/>
      <sheetName val="K.ARITMATIK"/>
      <sheetName val="BA. ET"/>
      <sheetName val="BA. Admn"/>
      <sheetName val="L-BAPP"/>
      <sheetName val="BAPP"/>
      <sheetName val="U. PNWR"/>
      <sheetName val="BAP"/>
      <sheetName val="L. EK"/>
      <sheetName val="BAEK"/>
      <sheetName val="BAPDK"/>
      <sheetName val="Undangan"/>
      <sheetName val="BASH"/>
      <sheetName val="mohon harga Penyedia 1"/>
      <sheetName val="Info Harga 2"/>
      <sheetName val="Info Harga 1"/>
      <sheetName val="Form Pnyedia 1"/>
      <sheetName val="Form Pnyedia 2"/>
      <sheetName val="mohon harga Penyedia 2"/>
      <sheetName val="libur"/>
    </sheetNames>
    <sheetDataSet>
      <sheetData sheetId="0"/>
      <sheetData sheetId="1"/>
      <sheetData sheetId="2"/>
      <sheetData sheetId="3"/>
      <sheetData sheetId="4">
        <row r="25">
          <cell r="H25" t="str">
            <v>520/14/SPK/PL-PRCN/DPPKP/2018</v>
          </cell>
        </row>
        <row r="27">
          <cell r="H27">
            <v>43213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D6" t="str">
            <v>Peningkatan Produksi Pertanian / Perkebunan</v>
          </cell>
        </row>
        <row r="7">
          <cell r="D7" t="str">
            <v>Pengadaan Sarana dan Prasarana Pertanian</v>
          </cell>
        </row>
        <row r="8">
          <cell r="D8" t="str">
            <v>Perencanaan Pembangunan Irigasi Air Tanah (Dangkal) di Kec. Meranti</v>
          </cell>
        </row>
        <row r="13">
          <cell r="D13" t="str">
            <v>APBD (DAU) Kabupaten Landak</v>
          </cell>
        </row>
        <row r="15">
          <cell r="D15">
            <v>24800000</v>
          </cell>
        </row>
        <row r="16">
          <cell r="D16">
            <v>24640000</v>
          </cell>
        </row>
        <row r="20">
          <cell r="D20" t="str">
            <v>CV. DWI TUNGGAL REKA SARANA</v>
          </cell>
        </row>
        <row r="21">
          <cell r="D21" t="str">
            <v>Jl. Sungai Raya Dalam Komp. Lestari 2 Blok A No. 42 RT. 026 RW. 01 Sungai Raya Kubu Raya</v>
          </cell>
        </row>
        <row r="22">
          <cell r="D22" t="str">
            <v>SRI WAHYUNI WIDYAWATI, ST</v>
          </cell>
        </row>
        <row r="24">
          <cell r="D24" t="str">
            <v>02.991.228.4-701.000</v>
          </cell>
        </row>
        <row r="26">
          <cell r="D26">
            <v>24382000</v>
          </cell>
        </row>
        <row r="29">
          <cell r="D29" t="str">
            <v>30 HK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VER-L GAMBAR "/>
      <sheetName val="COVER SPEK"/>
      <sheetName val="COVER-L PENAWARAN"/>
      <sheetName val="COVER GAMBAR"/>
      <sheetName val="COVER"/>
      <sheetName val="SPK 1"/>
      <sheetName val="L.ssu (2)"/>
      <sheetName val="L.ssu"/>
      <sheetName val="SPL"/>
      <sheetName val="SPMK L"/>
      <sheetName val="sppbj"/>
      <sheetName val="BAHPL"/>
      <sheetName val="BA. Nego"/>
      <sheetName val="UN-KLR"/>
      <sheetName val="master isian"/>
      <sheetName val="Admin"/>
      <sheetName val="BA. Ev Harga"/>
      <sheetName val="BA. Timpang"/>
      <sheetName val="UN-Timpang"/>
      <sheetName val="K.ARITMATIK"/>
      <sheetName val="BA. ET"/>
      <sheetName val="BA. Admn"/>
      <sheetName val="L-BAPP"/>
      <sheetName val="BAPP"/>
      <sheetName val="U. PNWR"/>
      <sheetName val="BAP"/>
      <sheetName val="L. EK"/>
      <sheetName val="BAEK"/>
      <sheetName val="BAPDK"/>
      <sheetName val="Undangan"/>
      <sheetName val="BASH"/>
      <sheetName val="Info Harga 2"/>
      <sheetName val="Info Harga 1"/>
      <sheetName val="Form 2"/>
      <sheetName val="Form 1"/>
      <sheetName val="mohon harga Penyedia 1"/>
      <sheetName val="mohon harga Penyedia 2"/>
      <sheetName val="libur"/>
    </sheetNames>
    <sheetDataSet>
      <sheetData sheetId="0"/>
      <sheetData sheetId="1"/>
      <sheetData sheetId="2"/>
      <sheetData sheetId="3"/>
      <sheetData sheetId="4">
        <row r="25">
          <cell r="H25" t="str">
            <v>520/15/SPK/PL-PRCN/DPPKP/2018</v>
          </cell>
        </row>
        <row r="27">
          <cell r="H27">
            <v>43213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D6" t="str">
            <v>Peningkatan Sarana dan Prasarana Aparatur</v>
          </cell>
        </row>
        <row r="7">
          <cell r="D7" t="str">
            <v>Pembangunan Gedung Kantor</v>
          </cell>
        </row>
        <row r="8">
          <cell r="D8" t="str">
            <v>Pembangunan Gudang Untuk Workshop</v>
          </cell>
        </row>
        <row r="13">
          <cell r="D13" t="str">
            <v>APBD (DAU) Kabupaten Landak</v>
          </cell>
        </row>
        <row r="15">
          <cell r="D15">
            <v>5400000</v>
          </cell>
        </row>
        <row r="16">
          <cell r="D16">
            <v>5304000</v>
          </cell>
        </row>
        <row r="20">
          <cell r="D20" t="str">
            <v>CV. KHAZ MATRA</v>
          </cell>
        </row>
        <row r="21">
          <cell r="D21" t="str">
            <v>Jl. Tabrani Ahmad Komp. Mandau Permai Blok I No. 1 Sei Jawi Dalam Kec. Pontianak Barat</v>
          </cell>
        </row>
        <row r="22">
          <cell r="D22" t="str">
            <v>HANAFI, SH.i, ST</v>
          </cell>
        </row>
        <row r="24">
          <cell r="D24" t="str">
            <v>02.373.760.4-701.000</v>
          </cell>
        </row>
        <row r="26">
          <cell r="D26">
            <v>5165000</v>
          </cell>
        </row>
        <row r="29">
          <cell r="D29" t="str">
            <v>8 HK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VER-L GAMBAR "/>
      <sheetName val="COVER SPEK"/>
      <sheetName val="COVER-L PENAWARAN"/>
      <sheetName val="COVER GAMBAR"/>
      <sheetName val="COVER"/>
      <sheetName val="SPK 1"/>
      <sheetName val="L.ssu (2)"/>
      <sheetName val="L.ssu"/>
      <sheetName val="SPL"/>
      <sheetName val="SPMK L"/>
      <sheetName val="sppbj"/>
      <sheetName val="BAHPL"/>
      <sheetName val="BA. Nego"/>
      <sheetName val="UN-KLR"/>
      <sheetName val="master isian"/>
      <sheetName val="Admin"/>
      <sheetName val="BA. Ev Harga"/>
      <sheetName val="BA. Timpang"/>
      <sheetName val="UN-Timpang"/>
      <sheetName val="K.ARITMATIK"/>
      <sheetName val="BA. ET"/>
      <sheetName val="BA. Admn"/>
      <sheetName val="L-BAPP"/>
      <sheetName val="BAPP"/>
      <sheetName val="U. PNWR"/>
      <sheetName val="BAP"/>
      <sheetName val="L. EK"/>
      <sheetName val="BAEK"/>
      <sheetName val="BAPDK"/>
      <sheetName val="Undangan"/>
      <sheetName val="BASH"/>
      <sheetName val="Info Harga 2"/>
      <sheetName val="Info Harga 1"/>
      <sheetName val="Form 2"/>
      <sheetName val="Form 1"/>
      <sheetName val="mohon harga Penyedia 1"/>
      <sheetName val="mohon harga Penyedia 2"/>
      <sheetName val="libur"/>
    </sheetNames>
    <sheetDataSet>
      <sheetData sheetId="0"/>
      <sheetData sheetId="1"/>
      <sheetData sheetId="2"/>
      <sheetData sheetId="3"/>
      <sheetData sheetId="4">
        <row r="25">
          <cell r="H25" t="str">
            <v>520/16/SPK/PL-PRCN/DPPKP/2018</v>
          </cell>
        </row>
        <row r="27">
          <cell r="H27">
            <v>43213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D6" t="str">
            <v>Peningkatan Sarana dan Prasarana Aparatur</v>
          </cell>
        </row>
        <row r="7">
          <cell r="D7" t="str">
            <v>Pemeliharaan Rutin/Berkala gedung Kantor</v>
          </cell>
        </row>
        <row r="8">
          <cell r="D8" t="str">
            <v>Pemeliharaan Kantor Dinas Pertanian</v>
          </cell>
        </row>
        <row r="13">
          <cell r="D13" t="str">
            <v>APBD (DAU) Kabupaten Landak</v>
          </cell>
        </row>
        <row r="15">
          <cell r="D15">
            <v>6000000</v>
          </cell>
        </row>
        <row r="16">
          <cell r="D16">
            <v>5902000</v>
          </cell>
        </row>
        <row r="20">
          <cell r="D20" t="str">
            <v>CV. KHAZ MATRA</v>
          </cell>
        </row>
        <row r="21">
          <cell r="D21" t="str">
            <v>Jl. Tabrani Ahmad Komp. Mandau Permai Blok I No. 1 Sei Jawi Dalam Kec. Pontianak Barat</v>
          </cell>
        </row>
        <row r="22">
          <cell r="D22" t="str">
            <v>HANAFI, SH.i, ST</v>
          </cell>
        </row>
        <row r="24">
          <cell r="D24" t="str">
            <v>02.373.760.4-701.000</v>
          </cell>
        </row>
        <row r="26">
          <cell r="D26">
            <v>5765000</v>
          </cell>
        </row>
        <row r="29">
          <cell r="D29" t="str">
            <v>8 HK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VER-L GAMBAR "/>
      <sheetName val="COVER SPEK"/>
      <sheetName val="COVER-L PENAWARAN"/>
      <sheetName val="COVER GAMBAR"/>
      <sheetName val="COVER"/>
      <sheetName val="SPK 1"/>
      <sheetName val="L.ssu (2)"/>
      <sheetName val="L.ssu"/>
      <sheetName val="SPL"/>
      <sheetName val="SPMK L"/>
      <sheetName val="sppbj"/>
      <sheetName val="BAHPL"/>
      <sheetName val="BA. Nego"/>
      <sheetName val="UN-KLR"/>
      <sheetName val="master isian"/>
      <sheetName val="Admin"/>
      <sheetName val="BA. Ev Harga"/>
      <sheetName val="BA. Timpang"/>
      <sheetName val="UN-Timpang"/>
      <sheetName val="K.ARITMATIK"/>
      <sheetName val="BA. ET"/>
      <sheetName val="BA. Admn"/>
      <sheetName val="L-BAPP"/>
      <sheetName val="BAPP"/>
      <sheetName val="U. PNWR"/>
      <sheetName val="BAP"/>
      <sheetName val="L. EK"/>
      <sheetName val="BAEK"/>
      <sheetName val="BAPDK"/>
      <sheetName val="Undangan"/>
      <sheetName val="BASH"/>
      <sheetName val="Info Harga 2"/>
      <sheetName val="Info Harga 1"/>
      <sheetName val="Form 1 (2)"/>
      <sheetName val="Form 1"/>
      <sheetName val="mohon harga Penyedia 1"/>
      <sheetName val="mohon harga Penyedia 2"/>
      <sheetName val="libur"/>
    </sheetNames>
    <sheetDataSet>
      <sheetData sheetId="0"/>
      <sheetData sheetId="1"/>
      <sheetData sheetId="2"/>
      <sheetData sheetId="3"/>
      <sheetData sheetId="4">
        <row r="25">
          <cell r="H25" t="str">
            <v>520/17/SPK/PL-PRCN/DPPKP/2018</v>
          </cell>
        </row>
        <row r="27">
          <cell r="H27">
            <v>43213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D6" t="str">
            <v>Peningkatan Sarana dan Prasarana Aparatur</v>
          </cell>
        </row>
        <row r="7">
          <cell r="D7" t="str">
            <v>Pemeliharaan Rutin/Berkala gedung Kantor</v>
          </cell>
        </row>
        <row r="8">
          <cell r="D8" t="str">
            <v>Perencanaan Pemeliharaan Halaman Rumah Potong Unggas</v>
          </cell>
        </row>
        <row r="13">
          <cell r="D13" t="str">
            <v>APBD (DAU) Kabupaten Landak</v>
          </cell>
        </row>
        <row r="15">
          <cell r="D15">
            <v>6000000</v>
          </cell>
        </row>
        <row r="16">
          <cell r="D16">
            <v>5880000</v>
          </cell>
        </row>
        <row r="20">
          <cell r="D20" t="str">
            <v>CV. KHAZ MATRA</v>
          </cell>
        </row>
        <row r="21">
          <cell r="D21" t="str">
            <v>Jl. Tabrani Ahmad Komp. Mandau Permai Blok I No. 1 Sei Jawi Dalam Kec. Pontianak Barat</v>
          </cell>
        </row>
        <row r="22">
          <cell r="D22" t="str">
            <v>HANAFI, SH.i, ST</v>
          </cell>
        </row>
        <row r="24">
          <cell r="D24" t="str">
            <v>02.373.760.4-701.000</v>
          </cell>
        </row>
        <row r="26">
          <cell r="D26">
            <v>5775000</v>
          </cell>
        </row>
        <row r="29">
          <cell r="D29" t="str">
            <v>8 HK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VER-L GAMBAR "/>
      <sheetName val="COVER SPEK"/>
      <sheetName val="COVER-L PENAWARAN"/>
      <sheetName val="COVER GAMBAR"/>
      <sheetName val="COVER"/>
      <sheetName val="SPK 1"/>
      <sheetName val="L.ssu (2)"/>
      <sheetName val="L.ssu"/>
      <sheetName val="SPL"/>
      <sheetName val="SPMK L"/>
      <sheetName val="sppbj"/>
      <sheetName val="BAHPL"/>
      <sheetName val="BA. Nego"/>
      <sheetName val="UN-KLR"/>
      <sheetName val="master isian"/>
      <sheetName val="Admin"/>
      <sheetName val="BA. Ev Harga"/>
      <sheetName val="BA. Timpang"/>
      <sheetName val="UN-Timpang"/>
      <sheetName val="K.ARITMATIK"/>
      <sheetName val="BA. ET"/>
      <sheetName val="BA. Admn"/>
      <sheetName val="L-BAPP"/>
      <sheetName val="BAPP"/>
      <sheetName val="U. PNWR"/>
      <sheetName val="BAP"/>
      <sheetName val="L. EK"/>
      <sheetName val="BAEK"/>
      <sheetName val="BAPDK"/>
      <sheetName val="Undangan"/>
      <sheetName val="BASH"/>
      <sheetName val="Info Harga 2"/>
      <sheetName val="Info Harga 1"/>
      <sheetName val="Form 1 (2)"/>
      <sheetName val="Form 1"/>
      <sheetName val="mohon harga Penyedia 1"/>
      <sheetName val="mohon harga Penyedia 2"/>
      <sheetName val="libur"/>
    </sheetNames>
    <sheetDataSet>
      <sheetData sheetId="0"/>
      <sheetData sheetId="1"/>
      <sheetData sheetId="2"/>
      <sheetData sheetId="3"/>
      <sheetData sheetId="4">
        <row r="25">
          <cell r="H25" t="str">
            <v>520/18/SPK/PL-PRCN/DPPKP/2018</v>
          </cell>
        </row>
        <row r="27">
          <cell r="H27">
            <v>43213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D6" t="str">
            <v>Peningkatan Sarana dan Prasarana Aparatur</v>
          </cell>
        </row>
        <row r="7">
          <cell r="D7" t="str">
            <v>Pembangunan Gedung Kantor</v>
          </cell>
        </row>
        <row r="8">
          <cell r="D8" t="str">
            <v>Pembangunan Tempat Penampungan dan Pengolahan Limbah di Rumah Potong Unggas</v>
          </cell>
        </row>
        <row r="13">
          <cell r="D13" t="str">
            <v>APBD (DAU) Kabupaten Landak</v>
          </cell>
        </row>
        <row r="15">
          <cell r="D15">
            <v>8000000</v>
          </cell>
        </row>
        <row r="16">
          <cell r="D16">
            <v>7788000</v>
          </cell>
        </row>
        <row r="20">
          <cell r="D20" t="str">
            <v>CV. KHAZ MATRA</v>
          </cell>
        </row>
        <row r="21">
          <cell r="D21" t="str">
            <v>Jl. Tabrani Ahmad Komp. Mandau Permai Blok I No. 1 Sei Jawi Dalam Kec. Pontianak Barat</v>
          </cell>
        </row>
        <row r="22">
          <cell r="D22" t="str">
            <v>HANAFI, SH.i, ST</v>
          </cell>
        </row>
        <row r="24">
          <cell r="D24" t="str">
            <v>02.373.760.4-701.000</v>
          </cell>
        </row>
        <row r="26">
          <cell r="D26">
            <v>7750000</v>
          </cell>
        </row>
        <row r="29">
          <cell r="D29" t="str">
            <v>10 HK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OVER-L GAMBAR "/>
      <sheetName val="COVER SPEK"/>
      <sheetName val="COVER-L PENAWARAN"/>
      <sheetName val="COVER GAMBAR"/>
      <sheetName val="COVER"/>
      <sheetName val="SPK 1"/>
      <sheetName val="L.ssu (2)"/>
      <sheetName val="L.ssu"/>
      <sheetName val="SPMK L"/>
      <sheetName val="sppbj"/>
      <sheetName val="BAHPL"/>
      <sheetName val="BA. Nego"/>
      <sheetName val="UN-KLR"/>
      <sheetName val="master isian"/>
      <sheetName val="Admin"/>
      <sheetName val="BA. Ev Harga"/>
      <sheetName val="BA. Timpang"/>
      <sheetName val="UN-Timpang"/>
      <sheetName val="K.ARITMATIK"/>
      <sheetName val="BA. ET"/>
      <sheetName val="BA. Admn"/>
      <sheetName val="L-BAPP"/>
      <sheetName val="BAPP"/>
      <sheetName val="U. PNWR"/>
      <sheetName val="BAP"/>
      <sheetName val="L. EK"/>
      <sheetName val="BAEK"/>
      <sheetName val="BAPDK"/>
      <sheetName val="Undangan"/>
      <sheetName val="BASH"/>
      <sheetName val="Info Harga 2"/>
      <sheetName val="Info Harga 1"/>
      <sheetName val="Form 1 (2)"/>
      <sheetName val="Form 1"/>
      <sheetName val="mohon harga Penyedia 1"/>
      <sheetName val="mohon harga Penyedia 2"/>
      <sheetName val="libur"/>
    </sheetNames>
    <sheetDataSet>
      <sheetData sheetId="0"/>
      <sheetData sheetId="1"/>
      <sheetData sheetId="2"/>
      <sheetData sheetId="3"/>
      <sheetData sheetId="4">
        <row r="25">
          <cell r="H25" t="str">
            <v>520/28/SPK/PL-PRCN/DPPKP/2018</v>
          </cell>
        </row>
        <row r="27">
          <cell r="H27">
            <v>43384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D6" t="str">
            <v>Peningkatan Produksi Pertanian/Perkebunan</v>
          </cell>
        </row>
        <row r="7">
          <cell r="D7" t="str">
            <v>Pengadaan Sarana dan Prasarana Pertanian</v>
          </cell>
        </row>
        <row r="8">
          <cell r="D8" t="str">
            <v>Perencanaan Jalan Usaha Tani di Kecamatan Sengah Temila II</v>
          </cell>
        </row>
        <row r="13">
          <cell r="D13" t="str">
            <v>APBD (DAU) Kabupaten Landak</v>
          </cell>
        </row>
        <row r="15">
          <cell r="D15">
            <v>45000000</v>
          </cell>
        </row>
        <row r="16">
          <cell r="D16">
            <v>44914000</v>
          </cell>
        </row>
        <row r="20">
          <cell r="D20" t="str">
            <v>CV. CITRA STAPAKA SEJAHTERA</v>
          </cell>
        </row>
        <row r="21">
          <cell r="D21" t="str">
            <v>Jl. Dr. Wahidin Sudirohusodo No. 44A Pontianak</v>
          </cell>
        </row>
        <row r="22">
          <cell r="D22" t="str">
            <v>JASMADI, ST</v>
          </cell>
        </row>
        <row r="24">
          <cell r="D24" t="str">
            <v>02.086.616.6-701.000</v>
          </cell>
        </row>
        <row r="26">
          <cell r="D26">
            <v>44535000</v>
          </cell>
        </row>
        <row r="29">
          <cell r="D29" t="str">
            <v>14 HK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-L GAMBAR "/>
      <sheetName val="COVER SPEK"/>
      <sheetName val="COVER-L PENAWARAN"/>
      <sheetName val="COVER GAMBAR"/>
      <sheetName val="COVER"/>
      <sheetName val="SPK 1"/>
      <sheetName val="L.ssu (2)"/>
      <sheetName val="L.ssu"/>
      <sheetName val="SPL"/>
      <sheetName val="SPMK L"/>
      <sheetName val="sppbj"/>
      <sheetName val="BAHPL"/>
      <sheetName val="BA. Nego"/>
      <sheetName val="UN-KLR"/>
      <sheetName val="BA. Ev Harga"/>
      <sheetName val="BA. Timpang"/>
      <sheetName val="UN-Timpang"/>
      <sheetName val="K.ARITMATIK"/>
      <sheetName val="BA. ET"/>
      <sheetName val="BA. Admn"/>
      <sheetName val="L-BAPP"/>
      <sheetName val="BAPP"/>
      <sheetName val="U. PNWR"/>
      <sheetName val="master isian"/>
      <sheetName val="BAP"/>
      <sheetName val="L. EK"/>
      <sheetName val="BAEK"/>
      <sheetName val="BAPDK"/>
      <sheetName val="Undangan"/>
      <sheetName val="BASH"/>
      <sheetName val="Info Harga 2"/>
      <sheetName val="Info Harga 1"/>
      <sheetName val="Form Penyedia 2"/>
      <sheetName val="Form Penyedia 1"/>
      <sheetName val="mohon harga Penyedia 1"/>
      <sheetName val="mohon harga Penyedia 2"/>
      <sheetName val="Admin"/>
      <sheetName val="Admin (2)"/>
      <sheetName val="libur"/>
      <sheetName val="Upah Bahan"/>
    </sheetNames>
    <sheetDataSet>
      <sheetData sheetId="0"/>
      <sheetData sheetId="1"/>
      <sheetData sheetId="2"/>
      <sheetData sheetId="3"/>
      <sheetData sheetId="4">
        <row r="25">
          <cell r="H25" t="str">
            <v>520/02/SPK/PL-PRCN/DPPKP/2018</v>
          </cell>
        </row>
        <row r="27">
          <cell r="H27">
            <v>43213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Pengembangan Budidaya Perikanan</v>
          </cell>
        </row>
        <row r="7">
          <cell r="D7" t="str">
            <v>Pengadaan Sarana Budidaya Perikanan</v>
          </cell>
        </row>
        <row r="8">
          <cell r="D8" t="str">
            <v>Perencanaan Pembangunan Bangsal/Hatchery Instalasi Induk Ikan</v>
          </cell>
        </row>
        <row r="13">
          <cell r="D13" t="str">
            <v>APBD (DAK) Kabupaten Landak</v>
          </cell>
        </row>
        <row r="15">
          <cell r="D15">
            <v>10800000</v>
          </cell>
        </row>
        <row r="16">
          <cell r="D16">
            <v>10675000</v>
          </cell>
        </row>
        <row r="20">
          <cell r="D20" t="str">
            <v>CV. RAFFAN DESIGN</v>
          </cell>
        </row>
        <row r="21">
          <cell r="D21" t="str">
            <v>Jl. Kom. Yos Sudarso Kel. Sungai Jawi Luar Kec. Pontianak Barat</v>
          </cell>
        </row>
        <row r="22">
          <cell r="D22" t="str">
            <v>AGUS SETIAWAN</v>
          </cell>
        </row>
        <row r="24">
          <cell r="D24" t="str">
            <v>75.526.658.2-701.000</v>
          </cell>
        </row>
        <row r="26">
          <cell r="D26">
            <v>10653000</v>
          </cell>
        </row>
        <row r="29">
          <cell r="D29" t="str">
            <v>30 HK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OVER-L GAMBAR "/>
      <sheetName val="COVER SPEK"/>
      <sheetName val="COVER-L PENAWARAN"/>
      <sheetName val="COVER GAMBAR"/>
      <sheetName val="COVER"/>
      <sheetName val="SPK 1"/>
      <sheetName val="L.ssu (2)"/>
      <sheetName val="L.ssu"/>
      <sheetName val="SPL"/>
      <sheetName val="SPMK L"/>
      <sheetName val="sppbj"/>
      <sheetName val="BAHPL"/>
      <sheetName val="BA. Nego"/>
      <sheetName val="UN-KLR"/>
      <sheetName val="master isian"/>
      <sheetName val="Admin"/>
      <sheetName val="BA. Ev Harga"/>
      <sheetName val="BA. Timpang"/>
      <sheetName val="UN-Timpang"/>
      <sheetName val="K.ARITMATIK"/>
      <sheetName val="BA. ET"/>
      <sheetName val="BA. Admn"/>
      <sheetName val="L-BAPP"/>
      <sheetName val="BAPP"/>
      <sheetName val="U. PNWR"/>
      <sheetName val="BAP"/>
      <sheetName val="L. EK"/>
      <sheetName val="BAEK"/>
      <sheetName val="BAPDK"/>
      <sheetName val="Undangan"/>
      <sheetName val="BASH"/>
      <sheetName val="Info Harga 2"/>
      <sheetName val="Info Harga 1"/>
      <sheetName val="Form 1 (2)"/>
      <sheetName val="Form 1"/>
      <sheetName val="mohon harga Penyedia 1"/>
      <sheetName val="mohon harga Penyedia 2"/>
      <sheetName val="lib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3">
          <cell r="D13" t="str">
            <v>APBD (DAU) Kabupaten Landak</v>
          </cell>
        </row>
        <row r="29">
          <cell r="D29" t="str">
            <v>15 HK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VER-L GAMBAR "/>
      <sheetName val="COVER SPEK"/>
      <sheetName val="COVER-L PENAWARAN"/>
      <sheetName val="COVER GAMBAR"/>
      <sheetName val="COVER"/>
      <sheetName val="SPK 1"/>
      <sheetName val="L.ssu (2)"/>
      <sheetName val="L.ssu"/>
      <sheetName val="SPL"/>
      <sheetName val="SPMK L"/>
      <sheetName val="sppbj"/>
      <sheetName val="BAHPL"/>
      <sheetName val="BA. Nego"/>
      <sheetName val="UN-KLR"/>
      <sheetName val="master isian"/>
      <sheetName val="Admin"/>
      <sheetName val="BA. Ev Harga"/>
      <sheetName val="BA. Timpang"/>
      <sheetName val="UN-Timpang"/>
      <sheetName val="K.ARITMATIK"/>
      <sheetName val="BA. ET"/>
      <sheetName val="BA. Admn"/>
      <sheetName val="L-BAPP"/>
      <sheetName val="BAPP"/>
      <sheetName val="U. PNWR"/>
      <sheetName val="BAP"/>
      <sheetName val="L. EK"/>
      <sheetName val="BAEK"/>
      <sheetName val="BAPDK"/>
      <sheetName val="Undangan"/>
      <sheetName val="BASH"/>
      <sheetName val="Info Harga 2"/>
      <sheetName val="Info Harga 1"/>
      <sheetName val="Form 1 (2)"/>
      <sheetName val="Form 1"/>
      <sheetName val="mohon harga Penyedia 1"/>
      <sheetName val="mohon harga Penyedia 2"/>
      <sheetName val="lib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D6" t="str">
            <v>Peningkatan Produksi Pertanian/Perkebunan</v>
          </cell>
        </row>
        <row r="7">
          <cell r="D7" t="str">
            <v>Pengadaan Sarana dan Prasarana Pertanian</v>
          </cell>
        </row>
        <row r="8">
          <cell r="D8" t="str">
            <v>Perencanaan jalan Usaha Tani  Di Kecamatan Sengah Temila I</v>
          </cell>
        </row>
        <row r="15">
          <cell r="D15">
            <v>67500000</v>
          </cell>
        </row>
        <row r="16">
          <cell r="D16">
            <v>67488000</v>
          </cell>
        </row>
        <row r="20">
          <cell r="D20" t="str">
            <v>CV. CAHYA SARANA KONSULTAN</v>
          </cell>
        </row>
        <row r="26">
          <cell r="D26">
            <v>67239000</v>
          </cell>
        </row>
      </sheetData>
      <sheetData sheetId="15">
        <row r="74">
          <cell r="G74">
            <v>43384</v>
          </cell>
          <cell r="H74" t="str">
            <v>520/38/SPK/PL-PRCN/DPPKP/2018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OVER-L GAMBAR "/>
      <sheetName val="COVER SPEK"/>
      <sheetName val="COVER-L PENAWARAN"/>
      <sheetName val="COVER GAMBAR"/>
      <sheetName val="COVER"/>
      <sheetName val="SPK 1"/>
      <sheetName val="L.ssu (2)"/>
      <sheetName val="L.ssu"/>
      <sheetName val="SPL"/>
      <sheetName val="SPMK L"/>
      <sheetName val="sppbj"/>
      <sheetName val="BAHPL"/>
      <sheetName val="BA. Nego"/>
      <sheetName val="UN-KLR"/>
      <sheetName val="master isian"/>
      <sheetName val="Admin"/>
      <sheetName val="BA. Ev Harga"/>
      <sheetName val="BA. Timpang"/>
      <sheetName val="UN-Timpang"/>
      <sheetName val="K.ARITMATIK"/>
      <sheetName val="BA. ET"/>
      <sheetName val="BA. Admn"/>
      <sheetName val="L-BAPP"/>
      <sheetName val="BAPP"/>
      <sheetName val="U. PNWR"/>
      <sheetName val="BAP"/>
      <sheetName val="L. EK"/>
      <sheetName val="BAEK"/>
      <sheetName val="BAPDK"/>
      <sheetName val="Undangan"/>
      <sheetName val="BASH"/>
      <sheetName val="Info Harga 2"/>
      <sheetName val="Info Harga 1"/>
      <sheetName val="Form 1 (2)"/>
      <sheetName val="Form 1"/>
      <sheetName val="mohon harga Penyedia 1"/>
      <sheetName val="mohon harga Penyedia 2"/>
      <sheetName val="lib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D6" t="str">
            <v>Peningkatan Produksi Pertanian/Perkebunan</v>
          </cell>
        </row>
        <row r="7">
          <cell r="D7" t="str">
            <v>Pengadaan Sarana dan Prasarana Pertanian</v>
          </cell>
        </row>
        <row r="8">
          <cell r="D8" t="str">
            <v>Perencanaan jalan Usaha Tani  Di Kec Menjalin 1</v>
          </cell>
        </row>
        <row r="15">
          <cell r="D15">
            <v>14000000</v>
          </cell>
        </row>
        <row r="16">
          <cell r="D16">
            <v>13990000</v>
          </cell>
        </row>
        <row r="20">
          <cell r="D20" t="str">
            <v>CV. CAHYA SARANA KONSULTAN</v>
          </cell>
        </row>
        <row r="21">
          <cell r="D21" t="str">
            <v>Jl. AR. Saleh Gg. AR. Saleh 4 No. 2 Kel. Bangka Belitung Laut Kec. Pontianak Tenggara Kota Pontianak</v>
          </cell>
        </row>
        <row r="22">
          <cell r="D22" t="str">
            <v>STEFANUS HENDRA CAHYA PRIBADI, ST</v>
          </cell>
        </row>
        <row r="24">
          <cell r="D24" t="str">
            <v>02.904.695.0-701.000</v>
          </cell>
        </row>
        <row r="26">
          <cell r="D26">
            <v>13893000</v>
          </cell>
        </row>
        <row r="29">
          <cell r="D29" t="str">
            <v>14 HK</v>
          </cell>
        </row>
      </sheetData>
      <sheetData sheetId="15">
        <row r="74">
          <cell r="G74">
            <v>43384</v>
          </cell>
          <cell r="H74" t="str">
            <v>520/40/SPK/PL-PRCN/DPPKP/2018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OVER-L GAMBAR "/>
      <sheetName val="COVER SPEK"/>
      <sheetName val="COVER-L PENAWARAN"/>
      <sheetName val="COVER GAMBAR"/>
      <sheetName val="COVER"/>
      <sheetName val="SPK 1"/>
      <sheetName val="L.ssu (2)"/>
      <sheetName val="L.ssu"/>
      <sheetName val="SPL"/>
      <sheetName val="SPMK L"/>
      <sheetName val="sppbj"/>
      <sheetName val="BAHPL"/>
      <sheetName val="BA. Nego"/>
      <sheetName val="UN-KLR"/>
      <sheetName val="master isian"/>
      <sheetName val="Admin"/>
      <sheetName val="BA. Ev Harga"/>
      <sheetName val="BA. Timpang"/>
      <sheetName val="UN-Timpang"/>
      <sheetName val="K.ARITMATIK"/>
      <sheetName val="BA. ET"/>
      <sheetName val="BA. Admn"/>
      <sheetName val="L-BAPP"/>
      <sheetName val="BAPP"/>
      <sheetName val="U. PNWR"/>
      <sheetName val="BAP"/>
      <sheetName val="L. EK"/>
      <sheetName val="BAEK"/>
      <sheetName val="BAPDK"/>
      <sheetName val="Undangan"/>
      <sheetName val="BASH"/>
      <sheetName val="Info Harga 2"/>
      <sheetName val="Info Harga 1"/>
      <sheetName val="Form 1 (2)"/>
      <sheetName val="Form 1"/>
      <sheetName val="mohon harga Penyedia 1"/>
      <sheetName val="mohon harga Penyedia 2"/>
      <sheetName val="lib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D6" t="str">
            <v>Peningkatan Ketahanan Pangan (Pertanian/Perkebunan)</v>
          </cell>
        </row>
        <row r="7">
          <cell r="D7" t="str">
            <v>Pengembangan Lumbung Pangan Desa</v>
          </cell>
        </row>
        <row r="8">
          <cell r="D8" t="str">
            <v>Perencanaan Pembangunan Gudang Lumbung Pangan Dusun Silung Desa Sepahat Kec. Menjalin</v>
          </cell>
        </row>
        <row r="15">
          <cell r="D15">
            <v>8000000</v>
          </cell>
        </row>
        <row r="16">
          <cell r="D16">
            <v>7997000</v>
          </cell>
        </row>
        <row r="20">
          <cell r="D20" t="str">
            <v>CV. RAFFAN DESIGN</v>
          </cell>
        </row>
        <row r="21">
          <cell r="D21" t="str">
            <v>Jl. Kom. Yos Sudarso Kel. Sungai Jawi Luar Kec. Pontianak Barat</v>
          </cell>
        </row>
        <row r="22">
          <cell r="D22" t="str">
            <v>AGUS SETIAWAN</v>
          </cell>
        </row>
        <row r="24">
          <cell r="D24" t="str">
            <v>75.526.658.2-701.000</v>
          </cell>
        </row>
        <row r="26">
          <cell r="D26">
            <v>7942000</v>
          </cell>
        </row>
        <row r="29">
          <cell r="D29" t="str">
            <v>14 HK</v>
          </cell>
        </row>
      </sheetData>
      <sheetData sheetId="15">
        <row r="74">
          <cell r="G74">
            <v>43384</v>
          </cell>
          <cell r="H74" t="str">
            <v>520/41/SPK/PL-PRCN/DPPKP/2018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OVER-L GAMBAR "/>
      <sheetName val="COVER SPEK"/>
      <sheetName val="COVER-L PENAWARAN"/>
      <sheetName val="COVER GAMBAR"/>
      <sheetName val="COVER"/>
      <sheetName val="SPK 1"/>
      <sheetName val="L.ssu (2)"/>
      <sheetName val="L.ssu"/>
      <sheetName val="SPL"/>
      <sheetName val="SPMK L"/>
      <sheetName val="sppbj"/>
      <sheetName val="BAHPL"/>
      <sheetName val="BA. Nego"/>
      <sheetName val="UN-KLR"/>
      <sheetName val="master isian"/>
      <sheetName val="Admin"/>
      <sheetName val="BA. Ev Harga"/>
      <sheetName val="BA. Timpang"/>
      <sheetName val="UN-Timpang"/>
      <sheetName val="K.ARITMATIK"/>
      <sheetName val="BA. ET"/>
      <sheetName val="BA. Admn"/>
      <sheetName val="L-BAPP"/>
      <sheetName val="BAPP"/>
      <sheetName val="U. PNWR"/>
      <sheetName val="BAP"/>
      <sheetName val="L. EK"/>
      <sheetName val="BAEK"/>
      <sheetName val="BAPDK"/>
      <sheetName val="Undangan"/>
      <sheetName val="BASH"/>
      <sheetName val="Info Harga 2"/>
      <sheetName val="Info Harga 1"/>
      <sheetName val="Form 1 (2)"/>
      <sheetName val="Form 1"/>
      <sheetName val="mohon harga Penyedia 1"/>
      <sheetName val="mohon harga Penyedia 2"/>
      <sheetName val="lib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D6" t="str">
            <v>Peningkatan Sarana dan Prasarana Aparatur</v>
          </cell>
        </row>
        <row r="7">
          <cell r="D7" t="str">
            <v>Pembangunan Gedung Kantor</v>
          </cell>
        </row>
        <row r="8">
          <cell r="D8" t="str">
            <v>Perencanaan Perbaikkan BPP Kec. Mempawah Hulu</v>
          </cell>
        </row>
        <row r="15">
          <cell r="D15">
            <v>16000000</v>
          </cell>
        </row>
        <row r="16">
          <cell r="D16">
            <v>15875000</v>
          </cell>
        </row>
        <row r="20">
          <cell r="D20" t="str">
            <v>CV. PRISMA ESTETIKA KONSULTAN</v>
          </cell>
        </row>
        <row r="21">
          <cell r="D21" t="str">
            <v>Jl. H. Rais A. Rahman Gg. Gunung Saharai No. 26 Pontianak</v>
          </cell>
        </row>
        <row r="22">
          <cell r="D22" t="str">
            <v>DEDY ISMUYADI PATRA, ST</v>
          </cell>
        </row>
        <row r="24">
          <cell r="D24" t="str">
            <v>02.682.597.6-701.000</v>
          </cell>
        </row>
        <row r="26">
          <cell r="D26">
            <v>15737000</v>
          </cell>
        </row>
        <row r="29">
          <cell r="D29" t="str">
            <v>15 HK</v>
          </cell>
        </row>
      </sheetData>
      <sheetData sheetId="15">
        <row r="74">
          <cell r="G74">
            <v>43384</v>
          </cell>
          <cell r="H74" t="str">
            <v>520/55/SPK/PL-PRCN/DPPKP/2018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VER-L GAMBAR "/>
      <sheetName val="COVER SPEK"/>
      <sheetName val="COVER-L PENAWARAN"/>
      <sheetName val="COVER GAMBAR"/>
      <sheetName val="COVER"/>
      <sheetName val="SPK 1"/>
      <sheetName val="L.ssu (2)"/>
      <sheetName val="L.ssu"/>
      <sheetName val="SPL"/>
      <sheetName val="SPMK L"/>
      <sheetName val="sppbj"/>
      <sheetName val="BAHPL"/>
      <sheetName val="BA. Nego"/>
      <sheetName val="UN-KLR"/>
      <sheetName val="master isian"/>
      <sheetName val="Admin"/>
      <sheetName val="BA. Ev Harga"/>
      <sheetName val="BA. Timpang"/>
      <sheetName val="UN-Timpang"/>
      <sheetName val="K.ARITMATIK"/>
      <sheetName val="BA. ET"/>
      <sheetName val="BA. Admn"/>
      <sheetName val="L-BAPP"/>
      <sheetName val="BAPP"/>
      <sheetName val="U. PNWR"/>
      <sheetName val="BAP"/>
      <sheetName val="L. EK"/>
      <sheetName val="BAEK"/>
      <sheetName val="BAPDK"/>
      <sheetName val="Undangan"/>
      <sheetName val="BASH"/>
      <sheetName val="Info Harga 2"/>
      <sheetName val="Info Harga 1"/>
      <sheetName val="Form 1 (2)"/>
      <sheetName val="Form 1"/>
      <sheetName val="mohon harga Penyedia 1"/>
      <sheetName val="mohon harga Penyedia 2"/>
      <sheetName val="libur"/>
    </sheetNames>
    <sheetDataSet>
      <sheetData sheetId="0"/>
      <sheetData sheetId="1"/>
      <sheetData sheetId="2"/>
      <sheetData sheetId="3"/>
      <sheetData sheetId="4">
        <row r="27">
          <cell r="H27">
            <v>43384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D6" t="str">
            <v>Peningkatan Sarana dan Prasarana Aparatur</v>
          </cell>
        </row>
        <row r="7">
          <cell r="D7" t="str">
            <v>Pembangunan Gedung Kantor</v>
          </cell>
        </row>
        <row r="8">
          <cell r="D8" t="str">
            <v>Perencanaan Perbaikkan BPP Kec. Ngabang</v>
          </cell>
        </row>
        <row r="13">
          <cell r="D13" t="str">
            <v>APBD (DAU) Kabupaten Landak</v>
          </cell>
        </row>
        <row r="15">
          <cell r="D15">
            <v>16000000</v>
          </cell>
        </row>
        <row r="16">
          <cell r="D16">
            <v>15875000</v>
          </cell>
        </row>
        <row r="20">
          <cell r="D20" t="str">
            <v>CV. KHAZ MATRA</v>
          </cell>
        </row>
        <row r="21">
          <cell r="D21" t="str">
            <v>Jl. Tabrani Ahmad Komp. Mandau Permai Blok I No. 1 Sei Jawi Dalam Kec. Pontianak Barat</v>
          </cell>
        </row>
        <row r="22">
          <cell r="D22" t="str">
            <v>HANAFI, SH.i, ST</v>
          </cell>
        </row>
        <row r="24">
          <cell r="D24" t="str">
            <v>02.373.760.4-701.000</v>
          </cell>
        </row>
        <row r="26">
          <cell r="D26">
            <v>15745000</v>
          </cell>
        </row>
        <row r="29">
          <cell r="D29" t="str">
            <v>15 HK</v>
          </cell>
        </row>
      </sheetData>
      <sheetData sheetId="15">
        <row r="74">
          <cell r="G74">
            <v>43384</v>
          </cell>
          <cell r="H74" t="str">
            <v>520/56/SPK/PL-PRCN/DPPKP/2018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-L GAMBAR "/>
      <sheetName val="COVER SPEK"/>
      <sheetName val="COVER-L PENAWARAN"/>
      <sheetName val="COVER GAMBAR"/>
      <sheetName val="COVER"/>
      <sheetName val="SPK 1"/>
      <sheetName val="L.ssu (2)"/>
      <sheetName val="L.ssu"/>
      <sheetName val="SPL"/>
      <sheetName val="SPMK L"/>
      <sheetName val="sppbj"/>
      <sheetName val="BAHPL"/>
      <sheetName val="BA. Nego"/>
      <sheetName val="UN-KLR"/>
      <sheetName val="master isian"/>
      <sheetName val="Admin"/>
      <sheetName val="BA. Ev Harga"/>
      <sheetName val="BA. Timpang"/>
      <sheetName val="UN-Timpang"/>
      <sheetName val="K.ARITMATIK"/>
      <sheetName val="BA. ET"/>
      <sheetName val="BA. Admn"/>
      <sheetName val="L-BAPP"/>
      <sheetName val="BAPP"/>
      <sheetName val="U. PNWR"/>
      <sheetName val="BAP"/>
      <sheetName val="L. EK"/>
      <sheetName val="BAEK"/>
      <sheetName val="BAPDK"/>
      <sheetName val="Undangan"/>
      <sheetName val="BASH"/>
      <sheetName val="Info Harga 2"/>
      <sheetName val="Info Harga 1"/>
      <sheetName val="Form 1 (2)"/>
      <sheetName val="Form 1"/>
      <sheetName val="mohon harga Penyedia 1"/>
      <sheetName val="mohon harga Penyedia 2"/>
      <sheetName val="lib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D6" t="str">
            <v>Peningkatan Produksi Pertanian/Perkebunan</v>
          </cell>
        </row>
        <row r="7">
          <cell r="D7" t="str">
            <v>Pengadaan Sarana dan Prasarana Pertanian</v>
          </cell>
        </row>
        <row r="8">
          <cell r="D8" t="str">
            <v>Perencanaan Pembangunan Jalan Usaha Tani di Kecamatan Mempawah Hulu I Dsn. Bina Karya Ds. Tunang dan Dsn. Mentonyek</v>
          </cell>
        </row>
        <row r="13">
          <cell r="D13" t="str">
            <v>APBD (DAU) Kabupaten Landak</v>
          </cell>
        </row>
        <row r="15">
          <cell r="D15">
            <v>16000000</v>
          </cell>
        </row>
        <row r="16">
          <cell r="D16">
            <v>11983000</v>
          </cell>
        </row>
        <row r="20">
          <cell r="D20" t="str">
            <v>CV. DANU PRATAMA</v>
          </cell>
        </row>
        <row r="21">
          <cell r="D21" t="str">
            <v>Jl. Wonobaru Gg. Madyosari 2 No. 19 Kel. Akcaya Kec. Pontianak Selatan</v>
          </cell>
        </row>
        <row r="24">
          <cell r="D24" t="str">
            <v>02.942.749.9-701.000</v>
          </cell>
        </row>
        <row r="26">
          <cell r="D26">
            <v>11889000</v>
          </cell>
        </row>
        <row r="29">
          <cell r="D29" t="str">
            <v>15 HK</v>
          </cell>
        </row>
      </sheetData>
      <sheetData sheetId="15">
        <row r="74">
          <cell r="G74">
            <v>43384</v>
          </cell>
          <cell r="H74" t="str">
            <v>520/30/SPK/PL-PRCN/DPPKP/2018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KAP"/>
      <sheetName val="ARTMTK1"/>
      <sheetName val="ARTMTK2"/>
      <sheetName val="NEGOSIASI"/>
      <sheetName val="NEGO2"/>
      <sheetName val="WJR1"/>
      <sheetName val="WJR2"/>
      <sheetName val="wjr TA."/>
      <sheetName val="KUANTTS"/>
      <sheetName val="KUANTTS2"/>
      <sheetName val="RKP ARTMTK"/>
      <sheetName val="ev. biaya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1">
          <cell r="S41" t="str">
            <v>CV. DANU PRATAMA</v>
          </cell>
        </row>
      </sheetData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ritmatik"/>
      <sheetName val="KOR 2"/>
      <sheetName val="wjr 2"/>
      <sheetName val="KOR 3"/>
      <sheetName val="wjr 3"/>
      <sheetName val="KOR SINERGI"/>
      <sheetName val="WJR SINERGI"/>
      <sheetName val="format nego  (2)"/>
    </sheetNames>
    <sheetDataSet>
      <sheetData sheetId="0">
        <row r="35">
          <cell r="N35">
            <v>7922000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ritmatik"/>
      <sheetName val="KOR 2"/>
      <sheetName val="wjr 2"/>
      <sheetName val="KOR 3"/>
      <sheetName val="wjr 3"/>
      <sheetName val="KOR SINERGI"/>
      <sheetName val="WJR SINERGI"/>
      <sheetName val="format nego  (2)"/>
    </sheetNames>
    <sheetDataSet>
      <sheetData sheetId="0">
        <row r="35">
          <cell r="N35">
            <v>7926000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-L GAMBAR "/>
      <sheetName val="COVER SPEK"/>
      <sheetName val="COVER-L PENAWARAN"/>
      <sheetName val="COVER GAMBAR"/>
      <sheetName val="COVER"/>
      <sheetName val="SPK 1"/>
      <sheetName val="L.ssu (2)"/>
      <sheetName val="L.ssu"/>
      <sheetName val="SPL"/>
      <sheetName val="SPMK L"/>
      <sheetName val="sppbj"/>
      <sheetName val="BAHPL"/>
      <sheetName val="BA. Nego"/>
      <sheetName val="UN-KLR"/>
      <sheetName val="master isian"/>
      <sheetName val="Admin"/>
      <sheetName val="BA. Ev Harga"/>
      <sheetName val="BA. Timpang"/>
      <sheetName val="UN-Timpang"/>
      <sheetName val="K.ARITMATIK"/>
      <sheetName val="BA. ET"/>
      <sheetName val="BA. Admn"/>
      <sheetName val="L-BAPP"/>
      <sheetName val="BAPP"/>
      <sheetName val="U. PNWR"/>
      <sheetName val="BAP"/>
      <sheetName val="L. EK"/>
      <sheetName val="BAEK"/>
      <sheetName val="BAPDK"/>
      <sheetName val="Undangan"/>
      <sheetName val="BASH"/>
      <sheetName val="Info Harga 2"/>
      <sheetName val="Info Harga 1"/>
      <sheetName val="Form Penyedia 2"/>
      <sheetName val="Form Penyedia 1"/>
      <sheetName val="mohon harga Penyedia 1"/>
      <sheetName val="mohon harga Penyedia 2"/>
      <sheetName val="libur"/>
      <sheetName val="UPAH BAHAN"/>
    </sheetNames>
    <sheetDataSet>
      <sheetData sheetId="0"/>
      <sheetData sheetId="1"/>
      <sheetData sheetId="2"/>
      <sheetData sheetId="3"/>
      <sheetData sheetId="4">
        <row r="25">
          <cell r="H25" t="str">
            <v>520/03/SPK/PL-PRCN/DPPKP/2018</v>
          </cell>
        </row>
        <row r="27">
          <cell r="H27">
            <v>43213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D6" t="str">
            <v>Pengembangan Budidaya Perikanan</v>
          </cell>
        </row>
        <row r="7">
          <cell r="D7" t="str">
            <v>Pengadaan Sarana Budidaya Perikanan</v>
          </cell>
        </row>
        <row r="8">
          <cell r="D8" t="str">
            <v>Perencanaan Rehabilitasi Saluran Air Masuk Cek Dam di BBI Jelimpo</v>
          </cell>
        </row>
        <row r="13">
          <cell r="D13" t="str">
            <v>APBD (DAK) Kabupaten Landak</v>
          </cell>
        </row>
        <row r="15">
          <cell r="D15">
            <v>4000000</v>
          </cell>
        </row>
        <row r="16">
          <cell r="D16">
            <v>3998000</v>
          </cell>
        </row>
        <row r="20">
          <cell r="D20" t="str">
            <v>CV. RAFFAN DESIGN</v>
          </cell>
        </row>
        <row r="21">
          <cell r="D21" t="str">
            <v>Jl. Kom. Yos Sudarso Kel. Sungai Jawi Luar Kec. Pontianak Barat</v>
          </cell>
        </row>
        <row r="22">
          <cell r="D22" t="str">
            <v>AGUS SETIAWAN</v>
          </cell>
        </row>
        <row r="24">
          <cell r="D24" t="str">
            <v>75.526.658.2-701.000</v>
          </cell>
        </row>
        <row r="26">
          <cell r="D26">
            <v>3965000</v>
          </cell>
        </row>
        <row r="29">
          <cell r="D29" t="str">
            <v>7 HK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ritmatik"/>
      <sheetName val="KOR 2"/>
      <sheetName val="wjr 2"/>
      <sheetName val="KOR 3"/>
      <sheetName val="wjr 3"/>
      <sheetName val="KOR SINERGI"/>
      <sheetName val="WJR SINERGI"/>
      <sheetName val="format nego  (2)"/>
    </sheetNames>
    <sheetDataSet>
      <sheetData sheetId="0">
        <row r="35">
          <cell r="N35">
            <v>7914000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Aritmatik"/>
      <sheetName val="KOR 2"/>
      <sheetName val="wjr 2"/>
      <sheetName val="KOR 3"/>
      <sheetName val="wjr 3"/>
      <sheetName val="KOR SINERGI"/>
      <sheetName val="WJR SINERGI"/>
      <sheetName val="format nego  (2)"/>
    </sheetNames>
    <sheetDataSet>
      <sheetData sheetId="0">
        <row r="35">
          <cell r="N35">
            <v>7986000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ritmatik"/>
      <sheetName val="KOR 2"/>
      <sheetName val="wjr 2"/>
      <sheetName val="KOR 3"/>
      <sheetName val="wjr 3"/>
      <sheetName val="KOR SINERGI"/>
      <sheetName val="WJR SINERGI"/>
      <sheetName val="format nego  (2)"/>
    </sheetNames>
    <sheetDataSet>
      <sheetData sheetId="0">
        <row r="33">
          <cell r="N33">
            <v>3996000</v>
          </cell>
        </row>
        <row r="33">
          <cell r="U33">
            <v>3990000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ritmatik"/>
      <sheetName val="KOR 2"/>
      <sheetName val="wjr 2"/>
      <sheetName val="KOR 3"/>
      <sheetName val="wjr 3"/>
      <sheetName val="KOR SINERGI"/>
      <sheetName val="WJR SINERGI"/>
      <sheetName val="format nego  (2)"/>
    </sheetNames>
    <sheetDataSet>
      <sheetData sheetId="0">
        <row r="35">
          <cell r="N35">
            <v>6795000</v>
          </cell>
        </row>
        <row r="35">
          <cell r="U35">
            <v>6785000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Aritmatik"/>
      <sheetName val="KOR 2"/>
      <sheetName val="wjr 2"/>
      <sheetName val="KOR 3"/>
      <sheetName val="wjr 3"/>
      <sheetName val="KOR SINERGI"/>
      <sheetName val="WJR SINERGI"/>
      <sheetName val="format nego  (2)"/>
    </sheetNames>
    <sheetDataSet>
      <sheetData sheetId="0">
        <row r="35">
          <cell r="N35">
            <v>7994000</v>
          </cell>
        </row>
        <row r="35">
          <cell r="U35">
            <v>7980000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Aritmatik"/>
      <sheetName val="KOR 2"/>
      <sheetName val="wjr 2"/>
      <sheetName val="KOR 3"/>
      <sheetName val="wjr 3"/>
      <sheetName val="KOR SINERGI"/>
      <sheetName val="WJR SINERGI"/>
      <sheetName val="format nego  (2)"/>
    </sheetNames>
    <sheetDataSet>
      <sheetData sheetId="0">
        <row r="35">
          <cell r="N35">
            <v>9955000</v>
          </cell>
        </row>
        <row r="35">
          <cell r="U35">
            <v>9900000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Aritmatik"/>
      <sheetName val="KOR 2"/>
      <sheetName val="wjr 2"/>
      <sheetName val="KOR 3"/>
      <sheetName val="wjr 3"/>
      <sheetName val="KOR SINERGI"/>
      <sheetName val="WJR SINERGI"/>
      <sheetName val="format nego  (2)"/>
    </sheetNames>
    <sheetDataSet>
      <sheetData sheetId="0">
        <row r="35">
          <cell r="N35">
            <v>7998000</v>
          </cell>
        </row>
        <row r="35">
          <cell r="U35">
            <v>7990000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Aritmatik"/>
      <sheetName val="KOR 2"/>
      <sheetName val="wjr 2"/>
      <sheetName val="KOR 3"/>
      <sheetName val="wjr 3"/>
      <sheetName val="KOR SINERGI"/>
      <sheetName val="WJR SINERGI"/>
      <sheetName val="format nego  (2)"/>
    </sheetNames>
    <sheetDataSet>
      <sheetData sheetId="0">
        <row r="35">
          <cell r="N35">
            <v>5996000</v>
          </cell>
        </row>
        <row r="35">
          <cell r="U35">
            <v>5970000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REKAP"/>
      <sheetName val="RINCIAN"/>
      <sheetName val="NON PERSONIL"/>
      <sheetName val="Sheet4"/>
    </sheetNames>
    <sheetDataSet>
      <sheetData sheetId="0">
        <row r="28">
          <cell r="J28">
            <v>6787000</v>
          </cell>
        </row>
        <row r="28">
          <cell r="L28">
            <v>6795000</v>
          </cell>
        </row>
      </sheetData>
      <sheetData sheetId="1"/>
      <sheetData sheetId="2"/>
      <sheetData sheetId="3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REKAP"/>
      <sheetName val="RINCIAN"/>
      <sheetName val="NON PERSONIL"/>
      <sheetName val="Sheet4"/>
    </sheetNames>
    <sheetDataSet>
      <sheetData sheetId="0">
        <row r="28">
          <cell r="J28">
            <v>3984000</v>
          </cell>
        </row>
        <row r="28">
          <cell r="L28">
            <v>3999000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-L GAMBAR "/>
      <sheetName val="COVER SPEK"/>
      <sheetName val="COVER-L PENAWARAN"/>
      <sheetName val="COVER GAMBAR"/>
      <sheetName val="COVER"/>
      <sheetName val="SPK 1"/>
      <sheetName val="L.ssu (2)"/>
      <sheetName val="L.ssu"/>
      <sheetName val="SPL"/>
      <sheetName val="SPMK L"/>
      <sheetName val="sppbj"/>
      <sheetName val="BAHPL"/>
      <sheetName val="BA. Nego"/>
      <sheetName val="UN-KLR"/>
      <sheetName val="master isian"/>
      <sheetName val="Admin"/>
      <sheetName val="BA. Ev Harga"/>
      <sheetName val="BA. Timpang"/>
      <sheetName val="UN-Timpang"/>
      <sheetName val="K.ARITMATIK"/>
      <sheetName val="BA. ET"/>
      <sheetName val="BA. Admn"/>
      <sheetName val="L-BAPP"/>
      <sheetName val="BAPP"/>
      <sheetName val="U. PNWR"/>
      <sheetName val="BAP"/>
      <sheetName val="L. EK"/>
      <sheetName val="BAEK"/>
      <sheetName val="BAPDK"/>
      <sheetName val="Undangan"/>
      <sheetName val="BASH"/>
      <sheetName val="Info Harga 2"/>
      <sheetName val="Info Harga 1"/>
      <sheetName val="Form Penyedia 2"/>
      <sheetName val="Form Penyedia 1"/>
      <sheetName val="mohon harga Penyedia 1"/>
      <sheetName val="mohon harga Penyedia 2"/>
      <sheetName val="libur"/>
      <sheetName val="REF_TGL"/>
      <sheetName val="cek TER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D6" t="str">
            <v>Pengembangan Budidaya Perikanan</v>
          </cell>
        </row>
        <row r="7">
          <cell r="D7" t="str">
            <v>Pengadaan Sarana Budidaya Perikanan</v>
          </cell>
        </row>
        <row r="8">
          <cell r="D8" t="str">
            <v>Perencanaan Rehabilitasi Bak Pendederan di BBI Jelimpo</v>
          </cell>
        </row>
        <row r="13">
          <cell r="D13" t="str">
            <v>APBD (DAK) Kabupaten Landak</v>
          </cell>
        </row>
        <row r="15">
          <cell r="D15">
            <v>3000000</v>
          </cell>
        </row>
        <row r="16">
          <cell r="D16">
            <v>2992000</v>
          </cell>
        </row>
        <row r="20">
          <cell r="D20" t="str">
            <v>CV. RAFFAN DESIGN</v>
          </cell>
        </row>
        <row r="21">
          <cell r="D21" t="str">
            <v>Jl. Kom. Yos Sudarso Kel. Sungai Jawi Luar Kec. Pontianak Barat</v>
          </cell>
        </row>
        <row r="22">
          <cell r="D22" t="str">
            <v>AGUS SETIAWAN</v>
          </cell>
        </row>
        <row r="24">
          <cell r="D24" t="str">
            <v>75.526.658.2-701.000</v>
          </cell>
        </row>
        <row r="26">
          <cell r="D26">
            <v>2987000</v>
          </cell>
        </row>
        <row r="29">
          <cell r="D29" t="str">
            <v>7 HK</v>
          </cell>
        </row>
      </sheetData>
      <sheetData sheetId="15">
        <row r="77">
          <cell r="G77">
            <v>43213</v>
          </cell>
          <cell r="H77" t="str">
            <v>520/04/SPK/PL-PRCN/DPPKP/2018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Aritmatik"/>
      <sheetName val="KOR 2"/>
      <sheetName val="wjr 2"/>
      <sheetName val="KOR 3"/>
      <sheetName val="wjr 3"/>
      <sheetName val="KOR SINERGI"/>
      <sheetName val="WJR SINERGI"/>
      <sheetName val="format nego  (2)"/>
    </sheetNames>
    <sheetDataSet>
      <sheetData sheetId="0">
        <row r="41">
          <cell r="N41">
            <v>7692000</v>
          </cell>
        </row>
        <row r="41">
          <cell r="U41">
            <v>7681000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Aritmatik"/>
      <sheetName val="KOR 2"/>
      <sheetName val="wjr 2"/>
      <sheetName val="KOR 3"/>
      <sheetName val="wjr 3"/>
      <sheetName val="KOR SINERGI"/>
      <sheetName val="WJR SINERGI"/>
      <sheetName val="format nego  (2)"/>
    </sheetNames>
    <sheetDataSet>
      <sheetData sheetId="0">
        <row r="41">
          <cell r="N41">
            <v>7696000</v>
          </cell>
        </row>
        <row r="41">
          <cell r="U41">
            <v>7693000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REKAP"/>
      <sheetName val="Personil"/>
      <sheetName val="NON PERSONIL"/>
    </sheetNames>
    <sheetDataSet>
      <sheetData sheetId="0"/>
      <sheetData sheetId="1"/>
      <sheetData sheetId="2">
        <row r="53">
          <cell r="K53">
            <v>2795000</v>
          </cell>
        </row>
        <row r="53">
          <cell r="N53">
            <v>2766000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REKAP"/>
      <sheetName val="Personil"/>
      <sheetName val="NON PERSONIL"/>
    </sheetNames>
    <sheetDataSet>
      <sheetData sheetId="0"/>
      <sheetData sheetId="1"/>
      <sheetData sheetId="2">
        <row r="63">
          <cell r="K63">
            <v>7900000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REKAP"/>
      <sheetName val="Personil"/>
      <sheetName val="NON PERSONIL"/>
    </sheetNames>
    <sheetDataSet>
      <sheetData sheetId="0"/>
      <sheetData sheetId="1"/>
      <sheetData sheetId="2">
        <row r="59">
          <cell r="K59">
            <v>996000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REKAP"/>
      <sheetName val="Personil"/>
      <sheetName val="NON PERSONIL"/>
    </sheetNames>
    <sheetDataSet>
      <sheetData sheetId="0"/>
      <sheetData sheetId="1"/>
      <sheetData sheetId="2">
        <row r="56">
          <cell r="K56">
            <v>6198000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REKAP"/>
      <sheetName val="Personil"/>
      <sheetName val="NON PERSONIL"/>
    </sheetNames>
    <sheetDataSet>
      <sheetData sheetId="0"/>
      <sheetData sheetId="1"/>
      <sheetData sheetId="2">
        <row r="55">
          <cell r="L55">
            <v>7931000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-L GAMBAR "/>
      <sheetName val="COVER SPEK"/>
      <sheetName val="COVER-L PENAWARAN"/>
      <sheetName val="COVER GAMBAR"/>
      <sheetName val="COVER"/>
      <sheetName val="SPK 1"/>
      <sheetName val="L.ssu (2)"/>
      <sheetName val="L.ssu"/>
      <sheetName val="SPL"/>
      <sheetName val="SPMK L"/>
      <sheetName val="sppbj"/>
      <sheetName val="BAHPL"/>
      <sheetName val="BA. Nego"/>
      <sheetName val="UN-KLR"/>
      <sheetName val="master isian"/>
      <sheetName val="Admin"/>
      <sheetName val="BA. Ev Harga"/>
      <sheetName val="BA. Timpang"/>
      <sheetName val="UN-Timpang"/>
      <sheetName val="K.ARITMATIK"/>
      <sheetName val="BA. ET"/>
      <sheetName val="BA. Admn"/>
      <sheetName val="L-BAPP"/>
      <sheetName val="BAPP"/>
      <sheetName val="U. PNWR"/>
      <sheetName val="BAP"/>
      <sheetName val="L. EK"/>
      <sheetName val="BAEK"/>
      <sheetName val="BAPDK"/>
      <sheetName val="Undangan"/>
      <sheetName val="BASH"/>
      <sheetName val="Info Harga 2"/>
      <sheetName val="Info Harga 1"/>
      <sheetName val="Form Penyedia 2"/>
      <sheetName val="Form Penyedia 1"/>
      <sheetName val="mohon harga Penyedia 1"/>
      <sheetName val="mohon harga Penyedia 2"/>
      <sheetName val="libur"/>
      <sheetName val="Rekap"/>
    </sheetNames>
    <sheetDataSet>
      <sheetData sheetId="0"/>
      <sheetData sheetId="1"/>
      <sheetData sheetId="2"/>
      <sheetData sheetId="3"/>
      <sheetData sheetId="4">
        <row r="25">
          <cell r="H25" t="str">
            <v>520/05/SPK/PL-PRCN/DPPKP/2018</v>
          </cell>
        </row>
        <row r="27">
          <cell r="H27">
            <v>43213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D6" t="str">
            <v>Pengembangan Budidaya Perikanan</v>
          </cell>
        </row>
        <row r="7">
          <cell r="D7" t="str">
            <v>Pengadaan Sarana Budidaya Perikanan</v>
          </cell>
        </row>
        <row r="8">
          <cell r="D8" t="str">
            <v>Perencanaan Rehabilitasi Tandon Reservoar di BBI Jelimpo</v>
          </cell>
        </row>
        <row r="13">
          <cell r="D13" t="str">
            <v>APBD (DAK) Kabupaten Landak</v>
          </cell>
        </row>
        <row r="15">
          <cell r="D15">
            <v>6000000</v>
          </cell>
        </row>
        <row r="16">
          <cell r="D16">
            <v>5973000</v>
          </cell>
        </row>
        <row r="20">
          <cell r="D20" t="str">
            <v>CV. RAFFAN DESIGN</v>
          </cell>
        </row>
        <row r="21">
          <cell r="D21" t="str">
            <v>Jl. Kom. Yos Sudarso Kel. Sungai Jawi Luar Kec. Pontianak Barat</v>
          </cell>
        </row>
        <row r="22">
          <cell r="D22" t="str">
            <v>AGUS SETIAWAN</v>
          </cell>
        </row>
        <row r="24">
          <cell r="D24" t="str">
            <v>75.526.658.2-701.000</v>
          </cell>
        </row>
        <row r="26">
          <cell r="D26">
            <v>5962000</v>
          </cell>
        </row>
        <row r="29">
          <cell r="D29" t="str">
            <v>14 HK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-L GAMBAR "/>
      <sheetName val="COVER SPEK"/>
      <sheetName val="COVER-L PENAWARAN"/>
      <sheetName val="COVER GAMBAR"/>
      <sheetName val="COVER"/>
      <sheetName val="SPK 1"/>
      <sheetName val="L.ssu (2)"/>
      <sheetName val="L.ssu"/>
      <sheetName val="SPL"/>
      <sheetName val="SPMK L"/>
      <sheetName val="sppbj"/>
      <sheetName val="BAHPL"/>
      <sheetName val="BA. Nego"/>
      <sheetName val="UN-KLR"/>
      <sheetName val="master isian"/>
      <sheetName val="Admin"/>
      <sheetName val="BA. Ev Harga"/>
      <sheetName val="BA. Timpang"/>
      <sheetName val="UN-Timpang"/>
      <sheetName val="K.ARITMATIK"/>
      <sheetName val="BA. ET"/>
      <sheetName val="BA. Admn"/>
      <sheetName val="L-BAPP"/>
      <sheetName val="BAPP"/>
      <sheetName val="U. PNWR"/>
      <sheetName val="BAP"/>
      <sheetName val="L. EK"/>
      <sheetName val="BAEK"/>
      <sheetName val="BAPDK"/>
      <sheetName val="Undangan"/>
      <sheetName val="BASH"/>
      <sheetName val="Info Harga 2"/>
      <sheetName val="Info Harga 1"/>
      <sheetName val="Form 2"/>
      <sheetName val="Form 1"/>
      <sheetName val="mohon harga Penyedia 1"/>
      <sheetName val="mohon harga Penyedia 2"/>
      <sheetName val="libur"/>
      <sheetName val="boq"/>
      <sheetName val="FISIK+RANWAS-P"/>
      <sheetName val="PERSONIL"/>
      <sheetName val="PROGRAM&amp;KEG"/>
    </sheetNames>
    <sheetDataSet>
      <sheetData sheetId="0"/>
      <sheetData sheetId="1"/>
      <sheetData sheetId="2"/>
      <sheetData sheetId="3"/>
      <sheetData sheetId="4">
        <row r="25">
          <cell r="H25" t="str">
            <v>520/06/SPK/PL-PRCN/DPPKP/2018</v>
          </cell>
        </row>
        <row r="27">
          <cell r="H27">
            <v>43213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D6" t="str">
            <v>Peningkatan Produksi Pertanian/Perkebunan</v>
          </cell>
        </row>
        <row r="7">
          <cell r="D7" t="str">
            <v>Pengadaan Sarana dan Prasarana Pertanian</v>
          </cell>
        </row>
        <row r="8">
          <cell r="D8" t="str">
            <v>Perencanaan Jalan Usaha Tani Kecamatan Banyuke Hulu</v>
          </cell>
        </row>
        <row r="13">
          <cell r="D13" t="str">
            <v>APBD (DAU) Kabupaten Landak</v>
          </cell>
        </row>
        <row r="15">
          <cell r="D15">
            <v>34000000</v>
          </cell>
        </row>
        <row r="16">
          <cell r="D16">
            <v>33953000</v>
          </cell>
        </row>
        <row r="20">
          <cell r="D20" t="str">
            <v>CV. CAHYA SARANA KONSULTAN</v>
          </cell>
        </row>
        <row r="21">
          <cell r="D21" t="str">
            <v>Jl. AR. Saleh Gg. AR. Saleh 4 No. 2 Pontianak Tenggara</v>
          </cell>
        </row>
        <row r="22">
          <cell r="D22" t="str">
            <v>STEFANUS HENDRA CAHYA PRIBADI, ST</v>
          </cell>
        </row>
        <row r="24">
          <cell r="D24" t="str">
            <v>02.904.695.0-701.000</v>
          </cell>
        </row>
        <row r="26">
          <cell r="D26">
            <v>33837000</v>
          </cell>
        </row>
        <row r="29">
          <cell r="D29" t="str">
            <v>30 HK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VER-L GAMBAR "/>
      <sheetName val="COVER SPEK"/>
      <sheetName val="COVER-L PENAWARAN"/>
      <sheetName val="COVER GAMBAR"/>
      <sheetName val="COVER"/>
      <sheetName val="SPK 1"/>
      <sheetName val="L.ssu (2)"/>
      <sheetName val="L.ssu"/>
      <sheetName val="SPL"/>
      <sheetName val="SPMK L"/>
      <sheetName val="sppbj"/>
      <sheetName val="BAHPL"/>
      <sheetName val="BA. Nego"/>
      <sheetName val="UN-KLR"/>
      <sheetName val="master isian"/>
      <sheetName val="Admin"/>
      <sheetName val="BA. Ev Harga"/>
      <sheetName val="BA. Timpang"/>
      <sheetName val="UN-Timpang"/>
      <sheetName val="K.ARITMATIK"/>
      <sheetName val="BA. ET"/>
      <sheetName val="BA. Admn"/>
      <sheetName val="L-BAPP"/>
      <sheetName val="BAPP"/>
      <sheetName val="U. PNWR"/>
      <sheetName val="BAP"/>
      <sheetName val="L. EK"/>
      <sheetName val="BAEK"/>
      <sheetName val="BAPDK"/>
      <sheetName val="Undangan"/>
      <sheetName val="BASH"/>
      <sheetName val="Info Harga 2"/>
      <sheetName val="Info Harga 1"/>
      <sheetName val="Form 1 (2)"/>
      <sheetName val="Form 1"/>
      <sheetName val="mohon harga Penyedia 1"/>
      <sheetName val="mohon harga Penyedia 2"/>
      <sheetName val="libur"/>
      <sheetName val="DATA"/>
      <sheetName val="BA- FISIK"/>
    </sheetNames>
    <sheetDataSet>
      <sheetData sheetId="0"/>
      <sheetData sheetId="1"/>
      <sheetData sheetId="2"/>
      <sheetData sheetId="3"/>
      <sheetData sheetId="4">
        <row r="25">
          <cell r="H25" t="str">
            <v>520/07/SPK/PL-PRCN/DPPKP/2018</v>
          </cell>
        </row>
        <row r="27">
          <cell r="H27">
            <v>43213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D6" t="str">
            <v>Peningkatan Produksi Pertanian/Perkebunan</v>
          </cell>
        </row>
        <row r="7">
          <cell r="D7" t="str">
            <v>Pengadaan Sarana dan Prasarana Pertanian</v>
          </cell>
        </row>
        <row r="8">
          <cell r="D8" t="str">
            <v>Perencanaan Jalan Usaha Tani di Kecamatan Meranti</v>
          </cell>
        </row>
        <row r="13">
          <cell r="D13" t="str">
            <v>APBD (DAU) Kabupaten Landak</v>
          </cell>
        </row>
        <row r="15">
          <cell r="D15">
            <v>48800000</v>
          </cell>
        </row>
        <row r="16">
          <cell r="D16">
            <v>48747000</v>
          </cell>
        </row>
        <row r="20">
          <cell r="D20" t="str">
            <v>CV. CAHYA SARANA KONSULTAN</v>
          </cell>
        </row>
        <row r="21">
          <cell r="D21" t="str">
            <v>Jl. AR. Saleh Gg. AR. Saleh 4 No. 2 Pontianak Tenggara</v>
          </cell>
        </row>
        <row r="22">
          <cell r="D22" t="str">
            <v>STEFANUS HENDRA CAHYA PRIBADI, ST</v>
          </cell>
        </row>
        <row r="24">
          <cell r="D24" t="str">
            <v>02.904.695.0-701.000</v>
          </cell>
        </row>
        <row r="26">
          <cell r="D26">
            <v>48682000</v>
          </cell>
        </row>
        <row r="29">
          <cell r="D29" t="str">
            <v>30 HK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VER-L GAMBAR "/>
      <sheetName val="COVER SPEK"/>
      <sheetName val="COVER-L PENAWARAN"/>
      <sheetName val="COVER GAMBAR"/>
      <sheetName val="COVER"/>
      <sheetName val="SPK 1"/>
      <sheetName val="L.ssu (2)"/>
      <sheetName val="L.ssu"/>
      <sheetName val="SPL"/>
      <sheetName val="SPMK L"/>
      <sheetName val="sppbj"/>
      <sheetName val="BAHPL"/>
      <sheetName val="BA. Nego"/>
      <sheetName val="UN-KLR"/>
      <sheetName val="master isian"/>
      <sheetName val="Admin"/>
      <sheetName val="BA. Ev Harga"/>
      <sheetName val="BA. Timpang"/>
      <sheetName val="UN-Timpang"/>
      <sheetName val="K.ARITMATIK"/>
      <sheetName val="BA. ET"/>
      <sheetName val="BA. Admn"/>
      <sheetName val="L-BAPP"/>
      <sheetName val="BAPP"/>
      <sheetName val="U. PNWR"/>
      <sheetName val="BAP"/>
      <sheetName val="L. EK"/>
      <sheetName val="BAEK"/>
      <sheetName val="BAPDK"/>
      <sheetName val="Undangan"/>
      <sheetName val="BASH"/>
      <sheetName val="Info Harga 2"/>
      <sheetName val="Info Harga 1"/>
      <sheetName val="Form 2 (2)"/>
      <sheetName val="Form 2"/>
      <sheetName val="mohon harga Penyedia 1"/>
      <sheetName val="mohon harga Penyedia 2"/>
      <sheetName val="libur"/>
      <sheetName val="UPAH DAN BAHAN"/>
    </sheetNames>
    <sheetDataSet>
      <sheetData sheetId="0"/>
      <sheetData sheetId="1"/>
      <sheetData sheetId="2"/>
      <sheetData sheetId="3"/>
      <sheetData sheetId="4">
        <row r="25">
          <cell r="H25" t="str">
            <v>520/08/SPK/PL-PRCN/DPPKP/2018</v>
          </cell>
        </row>
        <row r="27">
          <cell r="H27">
            <v>43213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D6" t="str">
            <v>Peningkatan Produksi Pertanian/Perkebunan</v>
          </cell>
        </row>
        <row r="7">
          <cell r="D7" t="str">
            <v>Pengadaan Sarana dan Prasarana Pertanian</v>
          </cell>
        </row>
        <row r="8">
          <cell r="D8" t="str">
            <v>Perencanaan Jalan Usaha Tani di Kec. Air Besar</v>
          </cell>
        </row>
        <row r="13">
          <cell r="D13" t="str">
            <v>APBD (DAU) Kabupaten Landak</v>
          </cell>
        </row>
        <row r="15">
          <cell r="D15">
            <v>35600000</v>
          </cell>
        </row>
        <row r="16">
          <cell r="D16">
            <v>35594000</v>
          </cell>
        </row>
        <row r="20">
          <cell r="D20" t="str">
            <v>CV. JEAN PRAKARSA</v>
          </cell>
        </row>
        <row r="21">
          <cell r="D21" t="str">
            <v>Parit H. Muksin 2 Komp. Star Borneo Residence 2 No. BB3</v>
          </cell>
        </row>
        <row r="22">
          <cell r="D22" t="str">
            <v>ULFA SEPTIADI, ST</v>
          </cell>
        </row>
        <row r="24">
          <cell r="D24" t="str">
            <v>72.982.517.4-701.000</v>
          </cell>
        </row>
        <row r="26">
          <cell r="D26">
            <v>35550000</v>
          </cell>
        </row>
        <row r="29">
          <cell r="D29" t="str">
            <v>30 HK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VER-L GAMBAR "/>
      <sheetName val="COVER SPEK"/>
      <sheetName val="COVER-L PENAWARAN"/>
      <sheetName val="COVER GAMBAR"/>
      <sheetName val="COVER"/>
      <sheetName val="SPK 1"/>
      <sheetName val="L.ssu (2)"/>
      <sheetName val="L.ssu"/>
      <sheetName val="SPL"/>
      <sheetName val="SPMK L"/>
      <sheetName val="sppbj"/>
      <sheetName val="BAHPL"/>
      <sheetName val="BA. Nego"/>
      <sheetName val="UN-KLR"/>
      <sheetName val="master isian"/>
      <sheetName val="Admin"/>
      <sheetName val="BA. Ev Harga"/>
      <sheetName val="BA. Timpang"/>
      <sheetName val="UN-Timpang"/>
      <sheetName val="K.ARITMATIK"/>
      <sheetName val="BA. ET"/>
      <sheetName val="BA. Admn"/>
      <sheetName val="L-BAPP"/>
      <sheetName val="BAPP"/>
      <sheetName val="U. PNWR"/>
      <sheetName val="BAP"/>
      <sheetName val="L. EK"/>
      <sheetName val="BAEK"/>
      <sheetName val="BAPDK"/>
      <sheetName val="Undangan"/>
      <sheetName val="BASH"/>
      <sheetName val="Info Harga 2"/>
      <sheetName val="Info Harga 1"/>
      <sheetName val="Form 2 (2)"/>
      <sheetName val="Form 2"/>
      <sheetName val="mohon harga Penyedia 1"/>
      <sheetName val="mohon harga Penyedia 2"/>
      <sheetName val="libur"/>
    </sheetNames>
    <sheetDataSet>
      <sheetData sheetId="0"/>
      <sheetData sheetId="1"/>
      <sheetData sheetId="2"/>
      <sheetData sheetId="3"/>
      <sheetData sheetId="4">
        <row r="25">
          <cell r="H25" t="str">
            <v>520/09/SPK/PL-PRCN/DPPKP/2018</v>
          </cell>
        </row>
        <row r="27">
          <cell r="H27">
            <v>43213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D6" t="str">
            <v>Peningkatan Produksi Pertanian/Perkebunan</v>
          </cell>
        </row>
        <row r="7">
          <cell r="D7" t="str">
            <v>Pengadaan Sarana dan Prasarana Pertanian</v>
          </cell>
        </row>
        <row r="8">
          <cell r="D8" t="str">
            <v>Perencanaan Pembangunan Irigasi Air Tanah Dangkal (Dangkal) Kec. Mandor, Kec. Sengah Temila , dan Kec. Sebangki</v>
          </cell>
        </row>
        <row r="13">
          <cell r="D13" t="str">
            <v>APBD (DAU) Kabupaten Landak</v>
          </cell>
        </row>
        <row r="15">
          <cell r="D15">
            <v>49600000</v>
          </cell>
        </row>
        <row r="16">
          <cell r="D16">
            <v>49471000</v>
          </cell>
        </row>
        <row r="20">
          <cell r="D20" t="str">
            <v>CV. JEAN PRAKARSA</v>
          </cell>
        </row>
        <row r="21">
          <cell r="D21" t="str">
            <v>Parit H. Muksin 2 Komp. Star Borneo Residence 2 No. BB3</v>
          </cell>
        </row>
        <row r="22">
          <cell r="D22" t="str">
            <v>ULFA SEPTIADI, ST</v>
          </cell>
        </row>
        <row r="24">
          <cell r="D24" t="str">
            <v>72.982.517.4-701.000</v>
          </cell>
        </row>
        <row r="26">
          <cell r="D26">
            <v>49432000</v>
          </cell>
        </row>
        <row r="29">
          <cell r="D29" t="str">
            <v>30 HK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0"/>
  <sheetViews>
    <sheetView tabSelected="1" view="pageBreakPreview" zoomScale="80" zoomScaleNormal="80" zoomScaleSheetLayoutView="80" workbookViewId="0">
      <selection activeCell="H5" sqref="H5"/>
    </sheetView>
  </sheetViews>
  <sheetFormatPr defaultColWidth="9" defaultRowHeight="15"/>
  <cols>
    <col min="1" max="1" width="3.85714285714286" style="2" customWidth="1"/>
    <col min="2" max="2" width="22.7428571428571" style="3" customWidth="1"/>
    <col min="3" max="3" width="22.4952380952381" style="3" customWidth="1"/>
    <col min="4" max="4" width="31.5714285714286" style="3" customWidth="1"/>
    <col min="5" max="5" width="14.4285714285714" style="3" customWidth="1"/>
    <col min="6" max="7" width="14" style="3" customWidth="1"/>
    <col min="8" max="8" width="34.1142857142857" style="3" customWidth="1"/>
    <col min="9" max="9" width="19.4285714285714" style="3" customWidth="1"/>
    <col min="10" max="10" width="16" style="4" customWidth="1"/>
    <col min="11" max="11" width="18.3809523809524" style="3" customWidth="1"/>
    <col min="12" max="13" width="11.5714285714286" style="5" customWidth="1"/>
    <col min="14" max="14" width="13.4285714285714" style="6" customWidth="1"/>
    <col min="15" max="15" width="13.0285714285714" style="3" customWidth="1"/>
    <col min="16" max="16" width="9" style="3"/>
    <col min="17" max="17" width="9" style="2"/>
  </cols>
  <sheetData>
    <row r="1" ht="33.75" spans="1: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3"/>
      <c r="O1" s="7"/>
    </row>
    <row r="2" ht="26.25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customFormat="1" ht="26.25" spans="1:16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3"/>
    </row>
    <row r="4" s="1" customFormat="1" ht="51" customHeight="1" spans="1:16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4" t="s">
        <v>12</v>
      </c>
      <c r="K4" s="10" t="s">
        <v>13</v>
      </c>
      <c r="L4" s="15" t="s">
        <v>14</v>
      </c>
      <c r="M4" s="15" t="s">
        <v>15</v>
      </c>
      <c r="N4" s="16" t="s">
        <v>16</v>
      </c>
      <c r="O4" s="10" t="s">
        <v>17</v>
      </c>
      <c r="P4" s="17"/>
    </row>
    <row r="5" s="2" customFormat="1" ht="50" customHeight="1" spans="1:16">
      <c r="A5" s="11">
        <v>1</v>
      </c>
      <c r="B5" s="12" t="str">
        <f>'[1]master isian'!$D$6</f>
        <v>Peningkatan Produksi Pertanian / Perkebunan</v>
      </c>
      <c r="C5" s="12" t="str">
        <f>'[1]master isian'!$D$7</f>
        <v>Pengadaan Sarana dan Prasarana Pertanian</v>
      </c>
      <c r="D5" s="12" t="str">
        <f>'[1]master isian'!$D$8</f>
        <v>Perencanaan Pembangunan Irigasi Air Tanah (Dangkal) di Kec. Ngabang dan Kec. Air Besar</v>
      </c>
      <c r="E5" s="12" t="str">
        <f>'[1]master isian'!$D$13</f>
        <v>APBD (DAU) Kabupaten Landak</v>
      </c>
      <c r="F5" s="12" t="str">
        <f>'[1]master isian'!$D$20</f>
        <v>CV. ALODIA KONSULTAN</v>
      </c>
      <c r="G5" s="12" t="str">
        <f>'[1]master isian'!$D$22</f>
        <v>AGUSTINUS RONY KURNIA PRASETYAWAN</v>
      </c>
      <c r="H5" s="12" t="str">
        <f>'[1]master isian'!$D$21</f>
        <v>BTN Bali Permai Blok A1 No. 07 RT. 005/RW. 002 Ds. Hilir Tengah Kec. Ngabang Kab. Landak</v>
      </c>
      <c r="I5" s="12" t="str">
        <f>'[1]master isian'!$D$24</f>
        <v>02.976.542.7-705.000</v>
      </c>
      <c r="J5" s="18">
        <f>[1]COVER!$H$27</f>
        <v>43384</v>
      </c>
      <c r="K5" s="12" t="str">
        <f>[1]Admin!$H$77</f>
        <v>520/01/SPK/PL-PRCN/DPPKP/2018</v>
      </c>
      <c r="L5" s="19">
        <f>'[1]master isian'!$D$15</f>
        <v>24800000</v>
      </c>
      <c r="M5" s="19">
        <f>'[1]master isian'!$D$16</f>
        <v>24728000</v>
      </c>
      <c r="N5" s="20">
        <f>'[1]master isian'!$D$26</f>
        <v>24557000</v>
      </c>
      <c r="O5" s="12" t="str">
        <f>'[1]master isian'!$D$29</f>
        <v>20 HK</v>
      </c>
      <c r="P5" s="3"/>
    </row>
    <row r="6" ht="50" customHeight="1" spans="1:15">
      <c r="A6" s="11">
        <v>2</v>
      </c>
      <c r="B6" s="12" t="str">
        <f>'[2]master isian'!$D$6</f>
        <v>Pengembangan Budidaya Perikanan</v>
      </c>
      <c r="C6" s="12" t="str">
        <f>'[2]master isian'!$D$7</f>
        <v>Pengadaan Sarana Budidaya Perikanan</v>
      </c>
      <c r="D6" s="12" t="str">
        <f>'[2]master isian'!$D$8</f>
        <v>Perencanaan Pembangunan Bangsal/Hatchery Instalasi Induk Ikan</v>
      </c>
      <c r="E6" s="12" t="str">
        <f>'[2]master isian'!$D$13</f>
        <v>APBD (DAK) Kabupaten Landak</v>
      </c>
      <c r="F6" s="12" t="str">
        <f>'[2]master isian'!$D$20</f>
        <v>CV. RAFFAN DESIGN</v>
      </c>
      <c r="G6" s="12" t="str">
        <f>'[2]master isian'!$D$22</f>
        <v>AGUS SETIAWAN</v>
      </c>
      <c r="H6" s="12" t="str">
        <f>'[2]master isian'!$D$21</f>
        <v>Jl. Kom. Yos Sudarso Kel. Sungai Jawi Luar Kec. Pontianak Barat</v>
      </c>
      <c r="I6" s="12" t="str">
        <f>'[2]master isian'!$D$24</f>
        <v>75.526.658.2-701.000</v>
      </c>
      <c r="J6" s="18">
        <f>[2]COVER!$H$27</f>
        <v>43213</v>
      </c>
      <c r="K6" s="12" t="str">
        <f>[2]COVER!$H$25</f>
        <v>520/02/SPK/PL-PRCN/DPPKP/2018</v>
      </c>
      <c r="L6" s="19">
        <f>'[2]master isian'!$D$15</f>
        <v>10800000</v>
      </c>
      <c r="M6" s="19">
        <f>'[2]master isian'!$D$16</f>
        <v>10675000</v>
      </c>
      <c r="N6" s="20">
        <f>'[2]master isian'!$D$26</f>
        <v>10653000</v>
      </c>
      <c r="O6" s="12" t="str">
        <f>'[2]master isian'!$D$29</f>
        <v>30 HK</v>
      </c>
    </row>
    <row r="7" ht="50" customHeight="1" spans="1:15">
      <c r="A7" s="11">
        <v>3</v>
      </c>
      <c r="B7" s="12" t="str">
        <f>'[3]master isian'!$D$6</f>
        <v>Pengembangan Budidaya Perikanan</v>
      </c>
      <c r="C7" s="12" t="str">
        <f>'[3]master isian'!$D$7</f>
        <v>Pengadaan Sarana Budidaya Perikanan</v>
      </c>
      <c r="D7" s="12" t="str">
        <f>'[3]master isian'!$D$8</f>
        <v>Perencanaan Rehabilitasi Saluran Air Masuk Cek Dam di BBI Jelimpo</v>
      </c>
      <c r="E7" s="12" t="str">
        <f>'[3]master isian'!$D$13</f>
        <v>APBD (DAK) Kabupaten Landak</v>
      </c>
      <c r="F7" s="12" t="str">
        <f>'[3]master isian'!$D$20</f>
        <v>CV. RAFFAN DESIGN</v>
      </c>
      <c r="G7" s="12" t="str">
        <f>'[3]master isian'!$D$22</f>
        <v>AGUS SETIAWAN</v>
      </c>
      <c r="H7" s="12" t="str">
        <f>'[3]master isian'!$D$21</f>
        <v>Jl. Kom. Yos Sudarso Kel. Sungai Jawi Luar Kec. Pontianak Barat</v>
      </c>
      <c r="I7" s="12" t="str">
        <f>'[3]master isian'!$D$24</f>
        <v>75.526.658.2-701.000</v>
      </c>
      <c r="J7" s="18">
        <f>[3]COVER!$H$27</f>
        <v>43213</v>
      </c>
      <c r="K7" s="12" t="str">
        <f>[3]COVER!$H$25</f>
        <v>520/03/SPK/PL-PRCN/DPPKP/2018</v>
      </c>
      <c r="L7" s="19">
        <f>'[3]master isian'!$D$15</f>
        <v>4000000</v>
      </c>
      <c r="M7" s="19">
        <f>'[3]master isian'!$D$16</f>
        <v>3998000</v>
      </c>
      <c r="N7" s="20">
        <f>'[3]master isian'!$D$26</f>
        <v>3965000</v>
      </c>
      <c r="O7" s="12" t="str">
        <f>'[3]master isian'!$D$29</f>
        <v>7 HK</v>
      </c>
    </row>
    <row r="8" ht="50" customHeight="1" spans="1:15">
      <c r="A8" s="11">
        <v>4</v>
      </c>
      <c r="B8" s="12" t="str">
        <f>'[4]master isian'!$D$6</f>
        <v>Pengembangan Budidaya Perikanan</v>
      </c>
      <c r="C8" s="12" t="str">
        <f>'[4]master isian'!$D$7</f>
        <v>Pengadaan Sarana Budidaya Perikanan</v>
      </c>
      <c r="D8" s="12" t="str">
        <f>'[4]master isian'!$D$8</f>
        <v>Perencanaan Rehabilitasi Bak Pendederan di BBI Jelimpo</v>
      </c>
      <c r="E8" s="12" t="str">
        <f>'[4]master isian'!$D$13</f>
        <v>APBD (DAK) Kabupaten Landak</v>
      </c>
      <c r="F8" s="12" t="str">
        <f>'[4]master isian'!$D$20</f>
        <v>CV. RAFFAN DESIGN</v>
      </c>
      <c r="G8" s="12" t="str">
        <f>'[4]master isian'!$D$22</f>
        <v>AGUS SETIAWAN</v>
      </c>
      <c r="H8" s="12" t="str">
        <f>'[4]master isian'!$D$21</f>
        <v>Jl. Kom. Yos Sudarso Kel. Sungai Jawi Luar Kec. Pontianak Barat</v>
      </c>
      <c r="I8" s="12" t="str">
        <f>'[4]master isian'!$D$24</f>
        <v>75.526.658.2-701.000</v>
      </c>
      <c r="J8" s="18">
        <f>[4]Admin!$G$77</f>
        <v>43213</v>
      </c>
      <c r="K8" s="12" t="str">
        <f>[4]Admin!$H$77</f>
        <v>520/04/SPK/PL-PRCN/DPPKP/2018</v>
      </c>
      <c r="L8" s="19">
        <f>'[4]master isian'!$D$15</f>
        <v>3000000</v>
      </c>
      <c r="M8" s="19">
        <f>'[4]master isian'!$D$16</f>
        <v>2992000</v>
      </c>
      <c r="N8" s="20">
        <f>'[4]master isian'!$D$26</f>
        <v>2987000</v>
      </c>
      <c r="O8" s="12" t="str">
        <f>'[4]master isian'!$D$29</f>
        <v>7 HK</v>
      </c>
    </row>
    <row r="9" ht="50" customHeight="1" spans="1:15">
      <c r="A9" s="11">
        <v>5</v>
      </c>
      <c r="B9" s="12" t="str">
        <f>'[5]master isian'!$D$6</f>
        <v>Pengembangan Budidaya Perikanan</v>
      </c>
      <c r="C9" s="12" t="str">
        <f>'[5]master isian'!$D$7</f>
        <v>Pengadaan Sarana Budidaya Perikanan</v>
      </c>
      <c r="D9" s="12" t="str">
        <f>'[5]master isian'!$D$8</f>
        <v>Perencanaan Rehabilitasi Tandon Reservoar di BBI Jelimpo</v>
      </c>
      <c r="E9" s="12" t="str">
        <f>'[5]master isian'!$D$13</f>
        <v>APBD (DAK) Kabupaten Landak</v>
      </c>
      <c r="F9" s="12" t="str">
        <f>'[5]master isian'!$D$20</f>
        <v>CV. RAFFAN DESIGN</v>
      </c>
      <c r="G9" s="12" t="str">
        <f>'[5]master isian'!$D$22</f>
        <v>AGUS SETIAWAN</v>
      </c>
      <c r="H9" s="12" t="str">
        <f>'[5]master isian'!$D$21</f>
        <v>Jl. Kom. Yos Sudarso Kel. Sungai Jawi Luar Kec. Pontianak Barat</v>
      </c>
      <c r="I9" s="12" t="str">
        <f>'[5]master isian'!$D$24</f>
        <v>75.526.658.2-701.000</v>
      </c>
      <c r="J9" s="18">
        <f>[5]COVER!$H$27</f>
        <v>43213</v>
      </c>
      <c r="K9" s="12" t="str">
        <f>[5]COVER!$H$25</f>
        <v>520/05/SPK/PL-PRCN/DPPKP/2018</v>
      </c>
      <c r="L9" s="19">
        <f>'[5]master isian'!$D$15</f>
        <v>6000000</v>
      </c>
      <c r="M9" s="19">
        <f>'[5]master isian'!$D$16</f>
        <v>5973000</v>
      </c>
      <c r="N9" s="20">
        <f>'[5]master isian'!$D$26</f>
        <v>5962000</v>
      </c>
      <c r="O9" s="12" t="str">
        <f>'[5]master isian'!$D$29</f>
        <v>14 HK</v>
      </c>
    </row>
    <row r="10" ht="50" customHeight="1" spans="1:15">
      <c r="A10" s="11">
        <v>6</v>
      </c>
      <c r="B10" s="12" t="str">
        <f>'[6]master isian'!$D$6</f>
        <v>Peningkatan Produksi Pertanian/Perkebunan</v>
      </c>
      <c r="C10" s="12" t="str">
        <f>'[6]master isian'!$D$7</f>
        <v>Pengadaan Sarana dan Prasarana Pertanian</v>
      </c>
      <c r="D10" s="12" t="str">
        <f>'[6]master isian'!$D$8</f>
        <v>Perencanaan Jalan Usaha Tani Kecamatan Banyuke Hulu</v>
      </c>
      <c r="E10" s="12" t="str">
        <f>'[6]master isian'!$D$13</f>
        <v>APBD (DAU) Kabupaten Landak</v>
      </c>
      <c r="F10" s="12" t="str">
        <f>'[6]master isian'!$D$20</f>
        <v>CV. CAHYA SARANA KONSULTAN</v>
      </c>
      <c r="G10" s="12" t="str">
        <f>'[6]master isian'!$D$22</f>
        <v>STEFANUS HENDRA CAHYA PRIBADI, ST</v>
      </c>
      <c r="H10" s="12" t="str">
        <f>'[6]master isian'!$D$21</f>
        <v>Jl. AR. Saleh Gg. AR. Saleh 4 No. 2 Pontianak Tenggara</v>
      </c>
      <c r="I10" s="12" t="str">
        <f>'[6]master isian'!$D$24</f>
        <v>02.904.695.0-701.000</v>
      </c>
      <c r="J10" s="18">
        <f>[6]COVER!$H$27</f>
        <v>43213</v>
      </c>
      <c r="K10" s="12" t="str">
        <f>[6]COVER!$H$25</f>
        <v>520/06/SPK/PL-PRCN/DPPKP/2018</v>
      </c>
      <c r="L10" s="19">
        <f>'[6]master isian'!$D$15</f>
        <v>34000000</v>
      </c>
      <c r="M10" s="19">
        <f>'[6]master isian'!$D$16</f>
        <v>33953000</v>
      </c>
      <c r="N10" s="20">
        <f>'[6]master isian'!$D$26</f>
        <v>33837000</v>
      </c>
      <c r="O10" s="12" t="str">
        <f>'[6]master isian'!$D$29</f>
        <v>30 HK</v>
      </c>
    </row>
    <row r="11" ht="50" customHeight="1" spans="1:15">
      <c r="A11" s="11">
        <v>7</v>
      </c>
      <c r="B11" s="12" t="str">
        <f>'[7]master isian'!$D$6</f>
        <v>Peningkatan Produksi Pertanian/Perkebunan</v>
      </c>
      <c r="C11" s="12" t="str">
        <f>'[7]master isian'!$D$7</f>
        <v>Pengadaan Sarana dan Prasarana Pertanian</v>
      </c>
      <c r="D11" s="12" t="str">
        <f>'[7]master isian'!$D$8</f>
        <v>Perencanaan Jalan Usaha Tani di Kecamatan Meranti</v>
      </c>
      <c r="E11" s="12" t="str">
        <f>'[7]master isian'!$D$13</f>
        <v>APBD (DAU) Kabupaten Landak</v>
      </c>
      <c r="F11" s="12" t="str">
        <f>'[7]master isian'!$D$20</f>
        <v>CV. CAHYA SARANA KONSULTAN</v>
      </c>
      <c r="G11" s="12" t="str">
        <f>'[7]master isian'!$D$22</f>
        <v>STEFANUS HENDRA CAHYA PRIBADI, ST</v>
      </c>
      <c r="H11" s="12" t="str">
        <f>'[7]master isian'!$D$21</f>
        <v>Jl. AR. Saleh Gg. AR. Saleh 4 No. 2 Pontianak Tenggara</v>
      </c>
      <c r="I11" s="12" t="str">
        <f>'[7]master isian'!$D$24</f>
        <v>02.904.695.0-701.000</v>
      </c>
      <c r="J11" s="18">
        <f>[7]COVER!$H$27</f>
        <v>43213</v>
      </c>
      <c r="K11" s="12" t="str">
        <f>[7]COVER!$H$25</f>
        <v>520/07/SPK/PL-PRCN/DPPKP/2018</v>
      </c>
      <c r="L11" s="19">
        <f>'[7]master isian'!$D$15</f>
        <v>48800000</v>
      </c>
      <c r="M11" s="19">
        <f>'[7]master isian'!$D$16</f>
        <v>48747000</v>
      </c>
      <c r="N11" s="20">
        <f>'[7]master isian'!$D$26</f>
        <v>48682000</v>
      </c>
      <c r="O11" s="12" t="str">
        <f>'[7]master isian'!$D$29</f>
        <v>30 HK</v>
      </c>
    </row>
    <row r="12" ht="50" customHeight="1" spans="1:15">
      <c r="A12" s="11">
        <v>8</v>
      </c>
      <c r="B12" s="12" t="str">
        <f>'[8]master isian'!$D$6</f>
        <v>Peningkatan Produksi Pertanian/Perkebunan</v>
      </c>
      <c r="C12" s="12" t="str">
        <f>'[8]master isian'!$D$7</f>
        <v>Pengadaan Sarana dan Prasarana Pertanian</v>
      </c>
      <c r="D12" s="12" t="str">
        <f>'[8]master isian'!$D$8</f>
        <v>Perencanaan Jalan Usaha Tani di Kec. Air Besar</v>
      </c>
      <c r="E12" s="12" t="str">
        <f>'[8]master isian'!$D$13</f>
        <v>APBD (DAU) Kabupaten Landak</v>
      </c>
      <c r="F12" s="12" t="str">
        <f>'[8]master isian'!$D$20</f>
        <v>CV. JEAN PRAKARSA</v>
      </c>
      <c r="G12" s="12" t="str">
        <f>'[8]master isian'!$D$22</f>
        <v>ULFA SEPTIADI, ST</v>
      </c>
      <c r="H12" s="12" t="str">
        <f>'[8]master isian'!$D$21</f>
        <v>Parit H. Muksin 2 Komp. Star Borneo Residence 2 No. BB3</v>
      </c>
      <c r="I12" s="12" t="str">
        <f>'[8]master isian'!$D$24</f>
        <v>72.982.517.4-701.000</v>
      </c>
      <c r="J12" s="18">
        <f>[8]COVER!$H$27</f>
        <v>43213</v>
      </c>
      <c r="K12" s="12" t="str">
        <f>[8]COVER!$H$25</f>
        <v>520/08/SPK/PL-PRCN/DPPKP/2018</v>
      </c>
      <c r="L12" s="19">
        <f>'[8]master isian'!$D$15</f>
        <v>35600000</v>
      </c>
      <c r="M12" s="19">
        <f>'[8]master isian'!$D$16</f>
        <v>35594000</v>
      </c>
      <c r="N12" s="20">
        <f>'[8]master isian'!$D$26</f>
        <v>35550000</v>
      </c>
      <c r="O12" s="12" t="str">
        <f>'[8]master isian'!$D$29</f>
        <v>30 HK</v>
      </c>
    </row>
    <row r="13" ht="50" customHeight="1" spans="1:15">
      <c r="A13" s="11">
        <v>9</v>
      </c>
      <c r="B13" s="12" t="str">
        <f>'[9]master isian'!$D$6</f>
        <v>Peningkatan Produksi Pertanian/Perkebunan</v>
      </c>
      <c r="C13" s="12" t="str">
        <f>'[9]master isian'!$D$7</f>
        <v>Pengadaan Sarana dan Prasarana Pertanian</v>
      </c>
      <c r="D13" s="12" t="str">
        <f>'[9]master isian'!$D$8</f>
        <v>Perencanaan Pembangunan Irigasi Air Tanah Dangkal (Dangkal) Kec. Mandor, Kec. Sengah Temila , dan Kec. Sebangki</v>
      </c>
      <c r="E13" s="12" t="str">
        <f>'[9]master isian'!$D$13</f>
        <v>APBD (DAU) Kabupaten Landak</v>
      </c>
      <c r="F13" s="12" t="str">
        <f>'[9]master isian'!$D$20</f>
        <v>CV. JEAN PRAKARSA</v>
      </c>
      <c r="G13" s="12" t="str">
        <f>'[9]master isian'!$D$22</f>
        <v>ULFA SEPTIADI, ST</v>
      </c>
      <c r="H13" s="12" t="str">
        <f>'[9]master isian'!$D$21</f>
        <v>Parit H. Muksin 2 Komp. Star Borneo Residence 2 No. BB3</v>
      </c>
      <c r="I13" s="12" t="str">
        <f>'[9]master isian'!$D$24</f>
        <v>72.982.517.4-701.000</v>
      </c>
      <c r="J13" s="18">
        <f>[9]COVER!$H$27</f>
        <v>43213</v>
      </c>
      <c r="K13" s="12" t="str">
        <f>[9]COVER!$H$25</f>
        <v>520/09/SPK/PL-PRCN/DPPKP/2018</v>
      </c>
      <c r="L13" s="19">
        <f>'[9]master isian'!$D$15</f>
        <v>49600000</v>
      </c>
      <c r="M13" s="19">
        <f>'[9]master isian'!$D$16</f>
        <v>49471000</v>
      </c>
      <c r="N13" s="20">
        <f>'[9]master isian'!$D$26</f>
        <v>49432000</v>
      </c>
      <c r="O13" s="12" t="str">
        <f>'[9]master isian'!$D$29</f>
        <v>30 HK</v>
      </c>
    </row>
    <row r="14" ht="50" customHeight="1" spans="1:15">
      <c r="A14" s="11">
        <v>10</v>
      </c>
      <c r="B14" s="12" t="str">
        <f>'[10]master isian'!$D$6</f>
        <v>Peningkatan Produksi Pertanian/Perkebunan</v>
      </c>
      <c r="C14" s="12" t="str">
        <f>'[10]master isian'!$D$7</f>
        <v>Pengadaan Sarana dan Prasarana Pertanian</v>
      </c>
      <c r="D14" s="12" t="str">
        <f>'[10]master isian'!$D$8</f>
        <v>Perencanaan Pembangunan Irigasi Air Tanah (Dangkal) di Kec. Menjalin dan Kec. Mempawah Hulu</v>
      </c>
      <c r="E14" s="12" t="str">
        <f>'[10]master isian'!$D$13</f>
        <v>APBD (DAU) Kabupaten Landak</v>
      </c>
      <c r="F14" s="12" t="str">
        <f>'[10]master isian'!$D$20</f>
        <v>PT. WAHANA REKA PRAKARSA</v>
      </c>
      <c r="G14" s="12" t="str">
        <f>'[10]master isian'!$D$22</f>
        <v>ANDREAS PRAYOGO, ST</v>
      </c>
      <c r="H14" s="12" t="str">
        <f>'[10]master isian'!$D$21</f>
        <v>Jln. Purnama II Gg. Purnama Indah I No. A-42 Kel. Kota Baru Kec. Pontianak Selatan</v>
      </c>
      <c r="I14" s="12" t="str">
        <f>'[10]master isian'!$D$24</f>
        <v>02.527.637.9-701.000</v>
      </c>
      <c r="J14" s="18">
        <f>[10]COVER!$H$27</f>
        <v>43213</v>
      </c>
      <c r="K14" s="12" t="str">
        <f>[10]COVER!$H$25</f>
        <v>520/10/SPK/PL-PRCN/DPPKP/2018</v>
      </c>
      <c r="L14" s="19">
        <f>'[10]master isian'!$D$15</f>
        <v>43400000</v>
      </c>
      <c r="M14" s="19">
        <f>'[10]master isian'!$D$16</f>
        <v>43330000</v>
      </c>
      <c r="N14" s="20">
        <f>'[10]master isian'!$D$26</f>
        <v>43289000</v>
      </c>
      <c r="O14" s="12" t="str">
        <f>'[10]master isian'!$D$29</f>
        <v>30 HK</v>
      </c>
    </row>
    <row r="15" ht="50" customHeight="1" spans="1:15">
      <c r="A15" s="11">
        <v>11</v>
      </c>
      <c r="B15" s="12" t="str">
        <f>'[11]master isian'!$D$6</f>
        <v>Peningkatan Produksi Pertanian/Perkebunan</v>
      </c>
      <c r="C15" s="12" t="str">
        <f>'[11]master isian'!$D$7</f>
        <v>Pengadaan Sarana dan Prasarana Pertanian</v>
      </c>
      <c r="D15" s="12" t="str">
        <f>'[11]master isian'!$D$8</f>
        <v>Perencanaan Jaringan Irigasi Desa</v>
      </c>
      <c r="E15" s="12" t="str">
        <f>'[11]master isian'!$D$13</f>
        <v>APBD (DAU) Kabupaten Landak</v>
      </c>
      <c r="F15" s="12" t="str">
        <f>'[11]master isian'!$D$20</f>
        <v>PT. WAHANA REKA PRAKARSA</v>
      </c>
      <c r="G15" s="12" t="str">
        <f>'[11]master isian'!$D$22</f>
        <v>ANDREAS PRAYOGO, ST</v>
      </c>
      <c r="H15" s="12" t="str">
        <f>'[11]master isian'!$D$21</f>
        <v>Jln. Purnama II Gg. Purnama Indah I No. A-42 Kel. Kota Baru Kec. Pontianak Selatan</v>
      </c>
      <c r="I15" s="12" t="str">
        <f>'[11]master isian'!$D$24</f>
        <v>02.527.637.9-701.000</v>
      </c>
      <c r="J15" s="18">
        <f>[11]COVER!$H$27</f>
        <v>43213</v>
      </c>
      <c r="K15" s="12" t="str">
        <f>[11]COVER!$H$25</f>
        <v>520/11/SPK/PL-PRCN/DPPKP/2018</v>
      </c>
      <c r="L15" s="19">
        <f>'[11]master isian'!$D$15</f>
        <v>44800000</v>
      </c>
      <c r="M15" s="19">
        <f>'[11]master isian'!$D$16</f>
        <v>44726000</v>
      </c>
      <c r="N15" s="20">
        <f>'[11]master isian'!$D$26</f>
        <v>44669000</v>
      </c>
      <c r="O15" s="12" t="str">
        <f>'[11]master isian'!$D$29</f>
        <v>30 HK</v>
      </c>
    </row>
    <row r="16" ht="50" customHeight="1" spans="1:15">
      <c r="A16" s="11">
        <v>12</v>
      </c>
      <c r="B16" s="12" t="str">
        <f>'[12]master isian'!$D$6</f>
        <v>Peningkatan Produksi Pertanian / Perkebunan</v>
      </c>
      <c r="C16" s="12" t="str">
        <f>'[12]master isian'!$D$7</f>
        <v>Pengadaan Sarana dan Prasarana Pertanian</v>
      </c>
      <c r="D16" s="12" t="str">
        <f>'[12]master isian'!$D$8</f>
        <v>Perencanaan Pembangunan Irigasi Air Tanah (Dangkal) di Kec. Banyuke Hulu</v>
      </c>
      <c r="E16" s="12" t="str">
        <f>'[12]master isian'!$D$13</f>
        <v>APBD (DAU) Kabupaten Landak</v>
      </c>
      <c r="F16" s="12" t="str">
        <f>'[12]master isian'!$D$20</f>
        <v>CV. HEVANA MUARA KONSULTAN</v>
      </c>
      <c r="G16" s="12" t="str">
        <f>'[12]master isian'!$D$22</f>
        <v>HENDRIKUS HENGKI, ST</v>
      </c>
      <c r="H16" s="12" t="str">
        <f>'[12]master isian'!$D$21</f>
        <v>Jl. Bina Jaya Komp. Alea Indah 2 Blok A No. 2 Kel. Kota Baru, Kec. Pontianak Selatan</v>
      </c>
      <c r="I16" s="12" t="str">
        <f>'[12]master isian'!$D$24</f>
        <v>75.838.800.3-701.000</v>
      </c>
      <c r="J16" s="18">
        <f>[12]COVER!$H$27</f>
        <v>43213</v>
      </c>
      <c r="K16" s="12" t="str">
        <f>[12]COVER!$H$25</f>
        <v>520/12/SPK/PL-PRCN/DPPKP/2018</v>
      </c>
      <c r="L16" s="19">
        <f>'[12]master isian'!$D$15</f>
        <v>37200000</v>
      </c>
      <c r="M16" s="19">
        <f>'[12]master isian'!$D$16</f>
        <v>36885000</v>
      </c>
      <c r="N16" s="20">
        <f>'[12]master isian'!$D$26</f>
        <v>36660000</v>
      </c>
      <c r="O16" s="12" t="str">
        <f>'[12]master isian'!$D$29</f>
        <v>24 HK</v>
      </c>
    </row>
    <row r="17" ht="50" customHeight="1" spans="1:15">
      <c r="A17" s="11">
        <v>13</v>
      </c>
      <c r="B17" s="12" t="str">
        <f>'[13]master isian'!$D$6</f>
        <v>Peningkatan Produksi Pertanian / Perkebunan</v>
      </c>
      <c r="C17" s="12" t="str">
        <f>'[13]master isian'!$D$7</f>
        <v>Pengadaan Sarana dan Prasarana Pertanian</v>
      </c>
      <c r="D17" s="12" t="str">
        <f>'[13]master isian'!$D$8</f>
        <v>Perencanaan Pembangunan/Perbaikkan Kantor BPP Senakin Kec. Sengah Temila</v>
      </c>
      <c r="E17" s="12" t="str">
        <f>'[13]master isian'!$D$13</f>
        <v>APBD (DAK) Kabupaten Landak</v>
      </c>
      <c r="F17" s="12" t="str">
        <f>'[13]master isian'!$D$20</f>
        <v>CV. KHAZ MATRA</v>
      </c>
      <c r="G17" s="12" t="str">
        <f>'[13]master isian'!$D$22</f>
        <v>HANAFI, SH.i, ST</v>
      </c>
      <c r="H17" s="12" t="str">
        <f>'[13]master isian'!$D$21</f>
        <v>Jl. Tabrani Ahmad Komp. Mandau Permai Blok I No. 1 Sei Jawi Dalam Kec. Pontianak Barat</v>
      </c>
      <c r="I17" s="12" t="str">
        <f>'[13]master isian'!$D$24</f>
        <v>02.373.760.4-701.000</v>
      </c>
      <c r="J17" s="18">
        <f>[13]COVER!$H$27</f>
        <v>43213</v>
      </c>
      <c r="K17" s="12" t="str">
        <f>[13]COVER!$H$25</f>
        <v>520/13/SPK/PL-PRCN/DPPKP/2018</v>
      </c>
      <c r="L17" s="19">
        <f>'[13]master isian'!$D$15</f>
        <v>20000000</v>
      </c>
      <c r="M17" s="19">
        <f>'[13]master isian'!$D$16</f>
        <v>19712000</v>
      </c>
      <c r="N17" s="20">
        <f>'[13]master isian'!$D$26</f>
        <v>19679000</v>
      </c>
      <c r="O17" s="12" t="str">
        <f>'[13]master isian'!$D$29</f>
        <v>15 HK</v>
      </c>
    </row>
    <row r="18" ht="50" customHeight="1" spans="1:15">
      <c r="A18" s="11">
        <v>14</v>
      </c>
      <c r="B18" s="12" t="str">
        <f>'[14]master isian'!$D$6</f>
        <v>Peningkatan Produksi Pertanian / Perkebunan</v>
      </c>
      <c r="C18" s="12" t="str">
        <f>'[14]master isian'!$D$7</f>
        <v>Pengadaan Sarana dan Prasarana Pertanian</v>
      </c>
      <c r="D18" s="12" t="str">
        <f>'[14]master isian'!$D$8</f>
        <v>Perencanaan Pembangunan Irigasi Air Tanah (Dangkal) di Kec. Meranti</v>
      </c>
      <c r="E18" s="12" t="str">
        <f>'[14]master isian'!$D$13</f>
        <v>APBD (DAU) Kabupaten Landak</v>
      </c>
      <c r="F18" s="12" t="str">
        <f>'[14]master isian'!$D$20</f>
        <v>CV. DWI TUNGGAL REKA SARANA</v>
      </c>
      <c r="G18" s="12" t="str">
        <f>'[14]master isian'!$D$22</f>
        <v>SRI WAHYUNI WIDYAWATI, ST</v>
      </c>
      <c r="H18" s="12" t="str">
        <f>'[14]master isian'!$D$21</f>
        <v>Jl. Sungai Raya Dalam Komp. Lestari 2 Blok A No. 42 RT. 026 RW. 01 Sungai Raya Kubu Raya</v>
      </c>
      <c r="I18" s="12" t="str">
        <f>'[14]master isian'!$D$24</f>
        <v>02.991.228.4-701.000</v>
      </c>
      <c r="J18" s="18">
        <f>[14]COVER!$H$27</f>
        <v>43213</v>
      </c>
      <c r="K18" s="12" t="str">
        <f>[14]COVER!$H$25</f>
        <v>520/14/SPK/PL-PRCN/DPPKP/2018</v>
      </c>
      <c r="L18" s="19">
        <f>'[14]master isian'!$D$15</f>
        <v>24800000</v>
      </c>
      <c r="M18" s="19">
        <f>'[14]master isian'!$D$16</f>
        <v>24640000</v>
      </c>
      <c r="N18" s="20">
        <f>'[14]master isian'!$D$26</f>
        <v>24382000</v>
      </c>
      <c r="O18" s="12" t="str">
        <f>'[14]master isian'!$D$29</f>
        <v>30 HK</v>
      </c>
    </row>
    <row r="19" ht="50" customHeight="1" spans="1:15">
      <c r="A19" s="11">
        <v>15</v>
      </c>
      <c r="B19" s="12" t="str">
        <f>'[15]master isian'!$D$6</f>
        <v>Peningkatan Sarana dan Prasarana Aparatur</v>
      </c>
      <c r="C19" s="12" t="str">
        <f>'[15]master isian'!$D$7</f>
        <v>Pembangunan Gedung Kantor</v>
      </c>
      <c r="D19" s="12" t="str">
        <f>'[15]master isian'!$D$8</f>
        <v>Pembangunan Gudang Untuk Workshop</v>
      </c>
      <c r="E19" s="12" t="str">
        <f>'[15]master isian'!$D$13</f>
        <v>APBD (DAU) Kabupaten Landak</v>
      </c>
      <c r="F19" s="12" t="str">
        <f>'[15]master isian'!$D$20</f>
        <v>CV. KHAZ MATRA</v>
      </c>
      <c r="G19" s="12" t="str">
        <f>'[15]master isian'!$D$22</f>
        <v>HANAFI, SH.i, ST</v>
      </c>
      <c r="H19" s="12" t="str">
        <f>'[15]master isian'!$D$21</f>
        <v>Jl. Tabrani Ahmad Komp. Mandau Permai Blok I No. 1 Sei Jawi Dalam Kec. Pontianak Barat</v>
      </c>
      <c r="I19" s="12" t="str">
        <f>'[15]master isian'!$D$24</f>
        <v>02.373.760.4-701.000</v>
      </c>
      <c r="J19" s="18">
        <f>[15]COVER!$H$27</f>
        <v>43213</v>
      </c>
      <c r="K19" s="12" t="str">
        <f>[15]COVER!$H$25</f>
        <v>520/15/SPK/PL-PRCN/DPPKP/2018</v>
      </c>
      <c r="L19" s="19">
        <f>'[15]master isian'!$D$15</f>
        <v>5400000</v>
      </c>
      <c r="M19" s="19">
        <f>'[15]master isian'!$D$16</f>
        <v>5304000</v>
      </c>
      <c r="N19" s="20">
        <f>'[15]master isian'!$D$26</f>
        <v>5165000</v>
      </c>
      <c r="O19" s="12" t="str">
        <f>'[15]master isian'!$D$29</f>
        <v>8 HK</v>
      </c>
    </row>
    <row r="20" ht="50" customHeight="1" spans="1:15">
      <c r="A20" s="11">
        <v>16</v>
      </c>
      <c r="B20" s="12" t="str">
        <f>'[16]master isian'!$D$6</f>
        <v>Peningkatan Sarana dan Prasarana Aparatur</v>
      </c>
      <c r="C20" s="12" t="str">
        <f>'[16]master isian'!$D$7</f>
        <v>Pemeliharaan Rutin/Berkala gedung Kantor</v>
      </c>
      <c r="D20" s="12" t="str">
        <f>'[16]master isian'!$D$8</f>
        <v>Pemeliharaan Kantor Dinas Pertanian</v>
      </c>
      <c r="E20" s="12" t="str">
        <f>'[16]master isian'!$D$13</f>
        <v>APBD (DAU) Kabupaten Landak</v>
      </c>
      <c r="F20" s="12" t="str">
        <f>'[16]master isian'!$D$20</f>
        <v>CV. KHAZ MATRA</v>
      </c>
      <c r="G20" s="12" t="str">
        <f>'[16]master isian'!$D$22</f>
        <v>HANAFI, SH.i, ST</v>
      </c>
      <c r="H20" s="12" t="str">
        <f>'[16]master isian'!$D$21</f>
        <v>Jl. Tabrani Ahmad Komp. Mandau Permai Blok I No. 1 Sei Jawi Dalam Kec. Pontianak Barat</v>
      </c>
      <c r="I20" s="12" t="str">
        <f>'[16]master isian'!$D$24</f>
        <v>02.373.760.4-701.000</v>
      </c>
      <c r="J20" s="18">
        <f>[16]COVER!$H$27</f>
        <v>43213</v>
      </c>
      <c r="K20" s="12" t="str">
        <f>[16]COVER!$H$25</f>
        <v>520/16/SPK/PL-PRCN/DPPKP/2018</v>
      </c>
      <c r="L20" s="19">
        <f>'[16]master isian'!$D$15</f>
        <v>6000000</v>
      </c>
      <c r="M20" s="19">
        <f>'[16]master isian'!$D$16</f>
        <v>5902000</v>
      </c>
      <c r="N20" s="20">
        <f>'[16]master isian'!$D$26</f>
        <v>5765000</v>
      </c>
      <c r="O20" s="12" t="str">
        <f>'[16]master isian'!$D$29</f>
        <v>8 HK</v>
      </c>
    </row>
    <row r="21" ht="50" customHeight="1" spans="1:15">
      <c r="A21" s="11">
        <v>17</v>
      </c>
      <c r="B21" s="12" t="str">
        <f>'[17]master isian'!$D$6</f>
        <v>Peningkatan Sarana dan Prasarana Aparatur</v>
      </c>
      <c r="C21" s="12" t="str">
        <f>'[17]master isian'!$D$7</f>
        <v>Pemeliharaan Rutin/Berkala gedung Kantor</v>
      </c>
      <c r="D21" s="12" t="str">
        <f>'[17]master isian'!$D$8</f>
        <v>Perencanaan Pemeliharaan Halaman Rumah Potong Unggas</v>
      </c>
      <c r="E21" s="12" t="str">
        <f>'[17]master isian'!$D$13</f>
        <v>APBD (DAU) Kabupaten Landak</v>
      </c>
      <c r="F21" s="12" t="str">
        <f>'[17]master isian'!$D$20</f>
        <v>CV. KHAZ MATRA</v>
      </c>
      <c r="G21" s="12" t="str">
        <f>'[17]master isian'!$D$22</f>
        <v>HANAFI, SH.i, ST</v>
      </c>
      <c r="H21" s="12" t="str">
        <f>'[17]master isian'!$D$21</f>
        <v>Jl. Tabrani Ahmad Komp. Mandau Permai Blok I No. 1 Sei Jawi Dalam Kec. Pontianak Barat</v>
      </c>
      <c r="I21" s="12" t="str">
        <f>'[17]master isian'!$D$24</f>
        <v>02.373.760.4-701.000</v>
      </c>
      <c r="J21" s="18">
        <f>[17]COVER!$H$27</f>
        <v>43213</v>
      </c>
      <c r="K21" s="12" t="str">
        <f>[17]COVER!$H$25</f>
        <v>520/17/SPK/PL-PRCN/DPPKP/2018</v>
      </c>
      <c r="L21" s="19">
        <f>'[17]master isian'!$D$15</f>
        <v>6000000</v>
      </c>
      <c r="M21" s="19">
        <f>'[17]master isian'!$D$16</f>
        <v>5880000</v>
      </c>
      <c r="N21" s="20">
        <f>'[17]master isian'!$D$26</f>
        <v>5775000</v>
      </c>
      <c r="O21" s="12" t="str">
        <f>'[17]master isian'!$D$29</f>
        <v>8 HK</v>
      </c>
    </row>
    <row r="22" ht="50" customHeight="1" spans="1:15">
      <c r="A22" s="11">
        <v>18</v>
      </c>
      <c r="B22" s="12" t="str">
        <f>'[18]master isian'!$D$6</f>
        <v>Peningkatan Sarana dan Prasarana Aparatur</v>
      </c>
      <c r="C22" s="12" t="str">
        <f>'[18]master isian'!$D$7</f>
        <v>Pembangunan Gedung Kantor</v>
      </c>
      <c r="D22" s="12" t="str">
        <f>'[18]master isian'!$D$8</f>
        <v>Pembangunan Tempat Penampungan dan Pengolahan Limbah di Rumah Potong Unggas</v>
      </c>
      <c r="E22" s="12" t="str">
        <f>'[18]master isian'!$D$13</f>
        <v>APBD (DAU) Kabupaten Landak</v>
      </c>
      <c r="F22" s="12" t="str">
        <f>'[18]master isian'!$D$20</f>
        <v>CV. KHAZ MATRA</v>
      </c>
      <c r="G22" s="12" t="str">
        <f>'[18]master isian'!$D$22</f>
        <v>HANAFI, SH.i, ST</v>
      </c>
      <c r="H22" s="12" t="str">
        <f>'[18]master isian'!$D$21</f>
        <v>Jl. Tabrani Ahmad Komp. Mandau Permai Blok I No. 1 Sei Jawi Dalam Kec. Pontianak Barat</v>
      </c>
      <c r="I22" s="12" t="str">
        <f>'[18]master isian'!$D$24</f>
        <v>02.373.760.4-701.000</v>
      </c>
      <c r="J22" s="18">
        <f>[18]COVER!$H$27</f>
        <v>43213</v>
      </c>
      <c r="K22" s="12" t="str">
        <f>[18]COVER!$H$25</f>
        <v>520/18/SPK/PL-PRCN/DPPKP/2018</v>
      </c>
      <c r="L22" s="19">
        <f>'[18]master isian'!$D$15</f>
        <v>8000000</v>
      </c>
      <c r="M22" s="19">
        <f>'[18]master isian'!$D$16</f>
        <v>7788000</v>
      </c>
      <c r="N22" s="20">
        <f>'[18]master isian'!$D$26</f>
        <v>7750000</v>
      </c>
      <c r="O22" s="12" t="str">
        <f>'[18]master isian'!$D$29</f>
        <v>10 HK</v>
      </c>
    </row>
    <row r="23" ht="50" customHeight="1" spans="1:15">
      <c r="A23" s="11">
        <v>19</v>
      </c>
      <c r="B23" s="12" t="str">
        <f>B31</f>
        <v>Pengembangan Budidaya Perikanan</v>
      </c>
      <c r="C23" s="12" t="s">
        <v>18</v>
      </c>
      <c r="D23" s="12" t="s">
        <v>19</v>
      </c>
      <c r="E23" s="12" t="str">
        <f>E24</f>
        <v>APBD (DAU) Kabupaten Landak</v>
      </c>
      <c r="F23" s="12" t="s">
        <v>20</v>
      </c>
      <c r="G23" s="12" t="s">
        <v>20</v>
      </c>
      <c r="H23" s="12" t="s">
        <v>21</v>
      </c>
      <c r="I23" s="12" t="s">
        <v>22</v>
      </c>
      <c r="J23" s="18">
        <v>43213</v>
      </c>
      <c r="K23" s="12" t="s">
        <v>23</v>
      </c>
      <c r="L23" s="19">
        <v>6000000</v>
      </c>
      <c r="M23" s="19"/>
      <c r="N23" s="21">
        <v>6462000</v>
      </c>
      <c r="O23" s="12" t="s">
        <v>24</v>
      </c>
    </row>
    <row r="24" ht="50" customHeight="1" spans="1:15">
      <c r="A24" s="11">
        <v>20</v>
      </c>
      <c r="B24" s="12" t="str">
        <f>'[19]master isian'!$D$6</f>
        <v>Peningkatan Produksi Pertanian/Perkebunan</v>
      </c>
      <c r="C24" s="12" t="str">
        <f>'[19]master isian'!$D$7</f>
        <v>Pengadaan Sarana dan Prasarana Pertanian</v>
      </c>
      <c r="D24" s="12" t="s">
        <v>25</v>
      </c>
      <c r="E24" s="12" t="str">
        <f>E25</f>
        <v>APBD (DAU) Kabupaten Landak</v>
      </c>
      <c r="F24" s="12" t="s">
        <v>20</v>
      </c>
      <c r="G24" s="12" t="s">
        <v>20</v>
      </c>
      <c r="H24" s="12" t="s">
        <v>21</v>
      </c>
      <c r="I24" s="12" t="s">
        <v>22</v>
      </c>
      <c r="J24" s="18">
        <v>43229</v>
      </c>
      <c r="K24" s="12" t="s">
        <v>26</v>
      </c>
      <c r="L24" s="19">
        <v>6200000</v>
      </c>
      <c r="M24" s="19">
        <f>'[45]NON PERSONIL'!$K$56</f>
        <v>6198000</v>
      </c>
      <c r="N24" s="21">
        <v>6179000</v>
      </c>
      <c r="O24" s="12" t="s">
        <v>24</v>
      </c>
    </row>
    <row r="25" ht="50" customHeight="1" spans="1:15">
      <c r="A25" s="11">
        <v>21</v>
      </c>
      <c r="B25" s="12" t="str">
        <f>'[18]master isian'!$D$6</f>
        <v>Peningkatan Sarana dan Prasarana Aparatur</v>
      </c>
      <c r="C25" s="12" t="str">
        <f>'[18]master isian'!$D$7</f>
        <v>Pembangunan Gedung Kantor</v>
      </c>
      <c r="D25" s="12" t="s">
        <v>27</v>
      </c>
      <c r="E25" s="12" t="str">
        <f>E26</f>
        <v>APBD (DAU) Kabupaten Landak</v>
      </c>
      <c r="F25" s="12" t="s">
        <v>28</v>
      </c>
      <c r="G25" s="12" t="s">
        <v>28</v>
      </c>
      <c r="H25" s="12" t="s">
        <v>29</v>
      </c>
      <c r="I25" s="12" t="s">
        <v>30</v>
      </c>
      <c r="J25" s="18">
        <v>43213</v>
      </c>
      <c r="K25" s="12" t="s">
        <v>31</v>
      </c>
      <c r="L25" s="19">
        <v>1000000</v>
      </c>
      <c r="M25" s="19">
        <f>'[44]NON PERSONIL'!$K$59</f>
        <v>996000</v>
      </c>
      <c r="N25" s="21">
        <v>900000</v>
      </c>
      <c r="O25" s="12" t="s">
        <v>24</v>
      </c>
    </row>
    <row r="26" ht="50" customHeight="1" spans="1:15">
      <c r="A26" s="11">
        <v>22</v>
      </c>
      <c r="B26" s="12" t="str">
        <f>B23</f>
        <v>Pengembangan Budidaya Perikanan</v>
      </c>
      <c r="C26" s="12" t="s">
        <v>18</v>
      </c>
      <c r="D26" s="12" t="s">
        <v>32</v>
      </c>
      <c r="E26" s="12" t="str">
        <f>E27</f>
        <v>APBD (DAU) Kabupaten Landak</v>
      </c>
      <c r="F26" s="12" t="s">
        <v>33</v>
      </c>
      <c r="G26" s="12" t="s">
        <v>33</v>
      </c>
      <c r="H26" s="12" t="s">
        <v>34</v>
      </c>
      <c r="I26" s="12" t="s">
        <v>35</v>
      </c>
      <c r="J26" s="18">
        <v>43213</v>
      </c>
      <c r="K26" s="12" t="s">
        <v>36</v>
      </c>
      <c r="L26" s="19">
        <v>8000000</v>
      </c>
      <c r="M26" s="19">
        <f>'[46]NON PERSONIL'!$L$55</f>
        <v>7931000</v>
      </c>
      <c r="N26" s="21">
        <v>7914000</v>
      </c>
      <c r="O26" s="12" t="s">
        <v>24</v>
      </c>
    </row>
    <row r="27" ht="50" customHeight="1" spans="1:15">
      <c r="A27" s="11">
        <v>23</v>
      </c>
      <c r="B27" s="12" t="str">
        <f>'[19]master isian'!$D$6</f>
        <v>Peningkatan Produksi Pertanian/Perkebunan</v>
      </c>
      <c r="C27" s="12" t="str">
        <f>'[19]master isian'!$D$7</f>
        <v>Pengadaan Sarana dan Prasarana Pertanian</v>
      </c>
      <c r="D27" s="12" t="str">
        <f>'[19]master isian'!$D$8</f>
        <v>Perencanaan Jalan Usaha Tani di Kecamatan Sengah Temila II</v>
      </c>
      <c r="E27" s="12" t="str">
        <f>'[19]master isian'!$D$13</f>
        <v>APBD (DAU) Kabupaten Landak</v>
      </c>
      <c r="F27" s="12" t="str">
        <f>'[19]master isian'!$D$20</f>
        <v>CV. CITRA STAPAKA SEJAHTERA</v>
      </c>
      <c r="G27" s="12" t="str">
        <f>'[19]master isian'!$D$22</f>
        <v>JASMADI, ST</v>
      </c>
      <c r="H27" s="12" t="str">
        <f>'[19]master isian'!$D$21</f>
        <v>Jl. Dr. Wahidin Sudirohusodo No. 44A Pontianak</v>
      </c>
      <c r="I27" s="12" t="str">
        <f>'[19]master isian'!$D$24</f>
        <v>02.086.616.6-701.000</v>
      </c>
      <c r="J27" s="18">
        <f>[19]COVER!$H$27</f>
        <v>43384</v>
      </c>
      <c r="K27" s="12" t="str">
        <f>[19]COVER!$H$25</f>
        <v>520/28/SPK/PL-PRCN/DPPKP/2018</v>
      </c>
      <c r="L27" s="19">
        <f>'[19]master isian'!$D$15</f>
        <v>45000000</v>
      </c>
      <c r="M27" s="19">
        <f>'[19]master isian'!$D$16</f>
        <v>44914000</v>
      </c>
      <c r="N27" s="20">
        <f>'[19]master isian'!$D$26</f>
        <v>44535000</v>
      </c>
      <c r="O27" s="12" t="str">
        <f>'[19]master isian'!$D$29</f>
        <v>14 HK</v>
      </c>
    </row>
    <row r="28" ht="50" customHeight="1" spans="1:15">
      <c r="A28" s="11">
        <v>24</v>
      </c>
      <c r="B28" s="12" t="str">
        <f>'[26]master isian'!$D$6</f>
        <v>Peningkatan Produksi Pertanian/Perkebunan</v>
      </c>
      <c r="C28" s="12" t="str">
        <f>'[26]master isian'!$D$7</f>
        <v>Pengadaan Sarana dan Prasarana Pertanian</v>
      </c>
      <c r="D28" s="12" t="str">
        <f>'[26]master isian'!$D$8</f>
        <v>Perencanaan Pembangunan Jalan Usaha Tani di Kecamatan Mempawah Hulu I Dsn. Bina Karya Ds. Tunang dan Dsn. Mentonyek</v>
      </c>
      <c r="E28" s="12" t="str">
        <f>'[26]master isian'!$D$13</f>
        <v>APBD (DAU) Kabupaten Landak</v>
      </c>
      <c r="F28" s="12" t="str">
        <f>'[26]master isian'!$D$20</f>
        <v>CV. DANU PRATAMA</v>
      </c>
      <c r="G28" s="12" t="str">
        <f>[27]KUANTTS2!$S$41</f>
        <v>CV. DANU PRATAMA</v>
      </c>
      <c r="H28" s="12" t="str">
        <f>'[26]master isian'!$D$21</f>
        <v>Jl. Wonobaru Gg. Madyosari 2 No. 19 Kel. Akcaya Kec. Pontianak Selatan</v>
      </c>
      <c r="I28" s="12" t="str">
        <f>'[26]master isian'!$D$24</f>
        <v>02.942.749.9-701.000</v>
      </c>
      <c r="J28" s="18">
        <f>[26]Admin!$G$74</f>
        <v>43384</v>
      </c>
      <c r="K28" s="12" t="str">
        <f>[26]Admin!$H$74</f>
        <v>520/30/SPK/PL-PRCN/DPPKP/2018</v>
      </c>
      <c r="L28" s="19">
        <f>'[26]master isian'!$D$15</f>
        <v>16000000</v>
      </c>
      <c r="M28" s="19">
        <f>'[26]master isian'!$D$16</f>
        <v>11983000</v>
      </c>
      <c r="N28" s="20">
        <f>'[26]master isian'!$D$26</f>
        <v>11889000</v>
      </c>
      <c r="O28" s="12" t="str">
        <f>'[26]master isian'!$D$29</f>
        <v>15 HK</v>
      </c>
    </row>
    <row r="29" ht="50" customHeight="1" spans="1:15">
      <c r="A29" s="11">
        <v>25</v>
      </c>
      <c r="B29" s="12" t="str">
        <f>'[21]master isian'!$D$6</f>
        <v>Peningkatan Produksi Pertanian/Perkebunan</v>
      </c>
      <c r="C29" s="12" t="str">
        <f>'[21]master isian'!$D$7</f>
        <v>Pengadaan Sarana dan Prasarana Pertanian</v>
      </c>
      <c r="D29" s="12" t="s">
        <v>37</v>
      </c>
      <c r="E29" s="12" t="str">
        <f>'[20]master isian'!$D$13</f>
        <v>APBD (DAU) Kabupaten Landak</v>
      </c>
      <c r="F29" s="12" t="s">
        <v>38</v>
      </c>
      <c r="G29" s="12" t="s">
        <v>38</v>
      </c>
      <c r="H29" s="12" t="s">
        <v>39</v>
      </c>
      <c r="I29" s="12" t="s">
        <v>40</v>
      </c>
      <c r="J29" s="18">
        <f>J27</f>
        <v>43384</v>
      </c>
      <c r="K29" s="12" t="s">
        <v>41</v>
      </c>
      <c r="L29" s="19">
        <v>8000000</v>
      </c>
      <c r="M29" s="19">
        <f>'[43]NON PERSONIL'!$K$63</f>
        <v>7900000</v>
      </c>
      <c r="N29" s="20">
        <v>7950000</v>
      </c>
      <c r="O29" s="12" t="str">
        <f>'[20]master isian'!$D$29</f>
        <v>15 HK</v>
      </c>
    </row>
    <row r="30" ht="50" customHeight="1" spans="1:15">
      <c r="A30" s="11">
        <v>26</v>
      </c>
      <c r="B30" s="12" t="str">
        <f>'[21]master isian'!$D$6</f>
        <v>Peningkatan Produksi Pertanian/Perkebunan</v>
      </c>
      <c r="C30" s="12" t="str">
        <f>'[21]master isian'!$D$7</f>
        <v>Pengadaan Sarana dan Prasarana Pertanian</v>
      </c>
      <c r="D30" s="12" t="str">
        <f>'[21]master isian'!$D$8</f>
        <v>Perencanaan jalan Usaha Tani  Di Kecamatan Sengah Temila I</v>
      </c>
      <c r="E30" s="12" t="str">
        <f t="shared" ref="E30:E48" si="0">E31</f>
        <v>APBD (DAU) Kabupaten Landak</v>
      </c>
      <c r="F30" s="12" t="str">
        <f>'[21]master isian'!$D$20</f>
        <v>CV. CAHYA SARANA KONSULTAN</v>
      </c>
      <c r="G30" s="12" t="str">
        <f>'[22]master isian'!$D$22</f>
        <v>STEFANUS HENDRA CAHYA PRIBADI, ST</v>
      </c>
      <c r="H30" s="12" t="str">
        <f>'[22]master isian'!$D$21</f>
        <v>Jl. AR. Saleh Gg. AR. Saleh 4 No. 2 Kel. Bangka Belitung Laut Kec. Pontianak Tenggara Kota Pontianak</v>
      </c>
      <c r="I30" s="12" t="str">
        <f>'[22]master isian'!$D$24</f>
        <v>02.904.695.0-701.000</v>
      </c>
      <c r="J30" s="18">
        <f>[21]Admin!$G$74</f>
        <v>43384</v>
      </c>
      <c r="K30" s="12" t="str">
        <f>[21]Admin!$H$74</f>
        <v>520/38/SPK/PL-PRCN/DPPKP/2018</v>
      </c>
      <c r="L30" s="19">
        <f>'[21]master isian'!$D$15</f>
        <v>67500000</v>
      </c>
      <c r="M30" s="19">
        <f>'[21]master isian'!$D$16</f>
        <v>67488000</v>
      </c>
      <c r="N30" s="20">
        <f>'[21]master isian'!$D$26</f>
        <v>67239000</v>
      </c>
      <c r="O30" s="12" t="str">
        <f>O32</f>
        <v>14 HK</v>
      </c>
    </row>
    <row r="31" ht="50" customHeight="1" spans="1:15">
      <c r="A31" s="11">
        <v>27</v>
      </c>
      <c r="B31" s="12" t="s">
        <v>42</v>
      </c>
      <c r="C31" s="12" t="str">
        <f>'[21]master isian'!$D$7</f>
        <v>Pengadaan Sarana dan Prasarana Pertanian</v>
      </c>
      <c r="D31" s="12" t="s">
        <v>43</v>
      </c>
      <c r="E31" s="12" t="str">
        <f t="shared" si="0"/>
        <v>APBD (DAU) Kabupaten Landak</v>
      </c>
      <c r="F31" s="12" t="s">
        <v>44</v>
      </c>
      <c r="G31" s="12" t="s">
        <v>44</v>
      </c>
      <c r="H31" s="12" t="s">
        <v>45</v>
      </c>
      <c r="I31" s="12" t="s">
        <v>46</v>
      </c>
      <c r="J31" s="18">
        <f>J32</f>
        <v>43384</v>
      </c>
      <c r="K31" s="12" t="s">
        <v>47</v>
      </c>
      <c r="L31" s="19">
        <v>2800000</v>
      </c>
      <c r="M31" s="19">
        <f>'[42]NON PERSONIL'!$K$53</f>
        <v>2795000</v>
      </c>
      <c r="N31" s="20">
        <f>'[42]NON PERSONIL'!$N$53</f>
        <v>2766000</v>
      </c>
      <c r="O31" s="12" t="s">
        <v>48</v>
      </c>
    </row>
    <row r="32" ht="50" customHeight="1" spans="1:15">
      <c r="A32" s="11">
        <v>28</v>
      </c>
      <c r="B32" s="12" t="str">
        <f>'[22]master isian'!$D$6</f>
        <v>Peningkatan Produksi Pertanian/Perkebunan</v>
      </c>
      <c r="C32" s="12" t="str">
        <f>'[22]master isian'!$D$7</f>
        <v>Pengadaan Sarana dan Prasarana Pertanian</v>
      </c>
      <c r="D32" s="12" t="str">
        <f>'[22]master isian'!$D$8</f>
        <v>Perencanaan jalan Usaha Tani  Di Kec Menjalin 1</v>
      </c>
      <c r="E32" s="12" t="str">
        <f t="shared" si="0"/>
        <v>APBD (DAU) Kabupaten Landak</v>
      </c>
      <c r="F32" s="12" t="str">
        <f>'[22]master isian'!$D$20</f>
        <v>CV. CAHYA SARANA KONSULTAN</v>
      </c>
      <c r="G32" s="12" t="str">
        <f>'[22]master isian'!$D$22</f>
        <v>STEFANUS HENDRA CAHYA PRIBADI, ST</v>
      </c>
      <c r="H32" s="12" t="str">
        <f>'[22]master isian'!$D$21</f>
        <v>Jl. AR. Saleh Gg. AR. Saleh 4 No. 2 Kel. Bangka Belitung Laut Kec. Pontianak Tenggara Kota Pontianak</v>
      </c>
      <c r="I32" s="12" t="str">
        <f>'[22]master isian'!$D$24</f>
        <v>02.904.695.0-701.000</v>
      </c>
      <c r="J32" s="18">
        <f>[22]Admin!$G$74</f>
        <v>43384</v>
      </c>
      <c r="K32" s="12" t="str">
        <f>[22]Admin!$H$74</f>
        <v>520/40/SPK/PL-PRCN/DPPKP/2018</v>
      </c>
      <c r="L32" s="19">
        <f>'[22]master isian'!$D$15</f>
        <v>14000000</v>
      </c>
      <c r="M32" s="19">
        <f>'[22]master isian'!$D$16</f>
        <v>13990000</v>
      </c>
      <c r="N32" s="20">
        <f>'[22]master isian'!$D$26</f>
        <v>13893000</v>
      </c>
      <c r="O32" s="12" t="str">
        <f>'[22]master isian'!$D$29</f>
        <v>14 HK</v>
      </c>
    </row>
    <row r="33" ht="50" customHeight="1" spans="1:15">
      <c r="A33" s="11">
        <v>29</v>
      </c>
      <c r="B33" s="12" t="str">
        <f>'[23]master isian'!$D$6</f>
        <v>Peningkatan Ketahanan Pangan (Pertanian/Perkebunan)</v>
      </c>
      <c r="C33" s="12" t="str">
        <f>'[23]master isian'!$D$7</f>
        <v>Pengembangan Lumbung Pangan Desa</v>
      </c>
      <c r="D33" s="12" t="str">
        <f>'[23]master isian'!$D$8</f>
        <v>Perencanaan Pembangunan Gudang Lumbung Pangan Dusun Silung Desa Sepahat Kec. Menjalin</v>
      </c>
      <c r="E33" s="12" t="str">
        <f t="shared" si="0"/>
        <v>APBD (DAU) Kabupaten Landak</v>
      </c>
      <c r="F33" s="12" t="str">
        <f>'[23]master isian'!$D$20</f>
        <v>CV. RAFFAN DESIGN</v>
      </c>
      <c r="G33" s="12" t="str">
        <f>'[23]master isian'!$D$22</f>
        <v>AGUS SETIAWAN</v>
      </c>
      <c r="H33" s="12" t="str">
        <f>'[23]master isian'!$D$21</f>
        <v>Jl. Kom. Yos Sudarso Kel. Sungai Jawi Luar Kec. Pontianak Barat</v>
      </c>
      <c r="I33" s="12" t="str">
        <f>'[23]master isian'!$D$24</f>
        <v>75.526.658.2-701.000</v>
      </c>
      <c r="J33" s="18">
        <f>[23]Admin!$G$74</f>
        <v>43384</v>
      </c>
      <c r="K33" s="12" t="str">
        <f>[23]Admin!$H$74</f>
        <v>520/41/SPK/PL-PRCN/DPPKP/2018</v>
      </c>
      <c r="L33" s="19">
        <f>'[23]master isian'!$D$15</f>
        <v>8000000</v>
      </c>
      <c r="M33" s="19">
        <f>'[23]master isian'!$D$16</f>
        <v>7997000</v>
      </c>
      <c r="N33" s="20">
        <f>'[23]master isian'!$D$26</f>
        <v>7942000</v>
      </c>
      <c r="O33" s="12" t="str">
        <f>'[23]master isian'!$D$29</f>
        <v>14 HK</v>
      </c>
    </row>
    <row r="34" ht="50" customHeight="1" spans="1:15">
      <c r="A34" s="11">
        <v>30</v>
      </c>
      <c r="B34" s="12" t="str">
        <f>'[18]master isian'!$D$6</f>
        <v>Peningkatan Sarana dan Prasarana Aparatur</v>
      </c>
      <c r="C34" s="12" t="str">
        <f>'[18]master isian'!$D$7</f>
        <v>Pembangunan Gedung Kantor</v>
      </c>
      <c r="D34" s="12" t="s">
        <v>49</v>
      </c>
      <c r="E34" s="12" t="str">
        <f t="shared" si="0"/>
        <v>APBD (DAU) Kabupaten Landak</v>
      </c>
      <c r="F34" s="12" t="s">
        <v>50</v>
      </c>
      <c r="G34" s="12" t="s">
        <v>50</v>
      </c>
      <c r="H34" s="12" t="s">
        <v>51</v>
      </c>
      <c r="I34" s="12" t="s">
        <v>52</v>
      </c>
      <c r="J34" s="18">
        <f t="shared" ref="J34:J39" si="1">J35</f>
        <v>43384</v>
      </c>
      <c r="K34" s="12" t="s">
        <v>53</v>
      </c>
      <c r="L34" s="19">
        <v>7700000</v>
      </c>
      <c r="M34" s="19">
        <f>[41]Aritmatik!$N$41</f>
        <v>7696000</v>
      </c>
      <c r="N34" s="20">
        <f>[41]Aritmatik!$U$41</f>
        <v>7693000</v>
      </c>
      <c r="O34" s="12" t="str">
        <f>O35</f>
        <v>10 HK</v>
      </c>
    </row>
    <row r="35" ht="50" customHeight="1" spans="1:15">
      <c r="A35" s="11">
        <v>31</v>
      </c>
      <c r="B35" s="12" t="str">
        <f>'[18]master isian'!$D$6</f>
        <v>Peningkatan Sarana dan Prasarana Aparatur</v>
      </c>
      <c r="C35" s="12" t="str">
        <f>'[18]master isian'!$D$7</f>
        <v>Pembangunan Gedung Kantor</v>
      </c>
      <c r="D35" s="12" t="s">
        <v>54</v>
      </c>
      <c r="E35" s="12" t="str">
        <f t="shared" si="0"/>
        <v>APBD (DAU) Kabupaten Landak</v>
      </c>
      <c r="F35" s="12" t="s">
        <v>55</v>
      </c>
      <c r="G35" s="12" t="s">
        <v>55</v>
      </c>
      <c r="H35" s="12" t="s">
        <v>56</v>
      </c>
      <c r="I35" s="12" t="s">
        <v>57</v>
      </c>
      <c r="J35" s="18">
        <f t="shared" si="1"/>
        <v>43384</v>
      </c>
      <c r="K35" s="12" t="s">
        <v>58</v>
      </c>
      <c r="L35" s="19">
        <v>7600000</v>
      </c>
      <c r="M35" s="19">
        <f>[40]Aritmatik!$N$41</f>
        <v>7692000</v>
      </c>
      <c r="N35" s="20">
        <f>[40]Aritmatik!$U$41</f>
        <v>7681000</v>
      </c>
      <c r="O35" s="12" t="s">
        <v>59</v>
      </c>
    </row>
    <row r="36" ht="50" customHeight="1" spans="1:15">
      <c r="A36" s="11">
        <v>32</v>
      </c>
      <c r="B36" s="12" t="str">
        <f>'[18]master isian'!$D$6</f>
        <v>Peningkatan Sarana dan Prasarana Aparatur</v>
      </c>
      <c r="C36" s="12" t="str">
        <f>'[18]master isian'!$D$7</f>
        <v>Pembangunan Gedung Kantor</v>
      </c>
      <c r="D36" s="12" t="s">
        <v>60</v>
      </c>
      <c r="E36" s="12" t="str">
        <f t="shared" si="0"/>
        <v>APBD (DAU) Kabupaten Landak</v>
      </c>
      <c r="F36" s="12" t="s">
        <v>61</v>
      </c>
      <c r="G36" s="12" t="s">
        <v>61</v>
      </c>
      <c r="H36" s="12" t="s">
        <v>62</v>
      </c>
      <c r="I36" s="12" t="s">
        <v>63</v>
      </c>
      <c r="J36" s="18">
        <f t="shared" si="1"/>
        <v>43384</v>
      </c>
      <c r="K36" s="12" t="s">
        <v>64</v>
      </c>
      <c r="L36" s="19">
        <v>4000000</v>
      </c>
      <c r="M36" s="19">
        <f>[39]REKAP!$L$28</f>
        <v>3999000</v>
      </c>
      <c r="N36" s="20">
        <f>[39]REKAP!$J$28</f>
        <v>3984000</v>
      </c>
      <c r="O36" s="12" t="str">
        <f>O37</f>
        <v>14 HK</v>
      </c>
    </row>
    <row r="37" ht="50" customHeight="1" spans="1:15">
      <c r="A37" s="11">
        <v>33</v>
      </c>
      <c r="B37" s="12" t="str">
        <f>'[18]master isian'!$D$6</f>
        <v>Peningkatan Sarana dan Prasarana Aparatur</v>
      </c>
      <c r="C37" s="12" t="str">
        <f>'[18]master isian'!$D$7</f>
        <v>Pembangunan Gedung Kantor</v>
      </c>
      <c r="D37" s="12" t="s">
        <v>65</v>
      </c>
      <c r="E37" s="12" t="str">
        <f t="shared" si="0"/>
        <v>APBD (DAU) Kabupaten Landak</v>
      </c>
      <c r="F37" s="12" t="str">
        <f>G37</f>
        <v>AGUSTINUS RONY KURNIA PRASETYAWAN</v>
      </c>
      <c r="G37" s="12" t="str">
        <f>'[1]master isian'!$D$22</f>
        <v>AGUSTINUS RONY KURNIA PRASETYAWAN</v>
      </c>
      <c r="H37" s="12" t="str">
        <f>'[1]master isian'!$D$21</f>
        <v>BTN Bali Permai Blok A1 No. 07 RT. 005/RW. 002 Ds. Hilir Tengah Kec. Ngabang Kab. Landak</v>
      </c>
      <c r="I37" s="12" t="str">
        <f>'[1]master isian'!$D$24</f>
        <v>02.976.542.7-705.000</v>
      </c>
      <c r="J37" s="18">
        <f t="shared" si="1"/>
        <v>43384</v>
      </c>
      <c r="K37" s="12" t="s">
        <v>66</v>
      </c>
      <c r="L37" s="19">
        <v>7000000</v>
      </c>
      <c r="M37" s="19">
        <f>[38]REKAP!$L$28</f>
        <v>6795000</v>
      </c>
      <c r="N37" s="20">
        <f>[38]REKAP!$J$28</f>
        <v>6787000</v>
      </c>
      <c r="O37" s="12" t="str">
        <f>O49</f>
        <v>14 HK</v>
      </c>
    </row>
    <row r="38" ht="50" customHeight="1" spans="1:15">
      <c r="A38" s="11">
        <v>34</v>
      </c>
      <c r="B38" s="12" t="str">
        <f>'[22]master isian'!$D$6</f>
        <v>Peningkatan Produksi Pertanian/Perkebunan</v>
      </c>
      <c r="C38" s="12" t="str">
        <f>'[22]master isian'!$D$7</f>
        <v>Pengadaan Sarana dan Prasarana Pertanian</v>
      </c>
      <c r="D38" s="12" t="s">
        <v>67</v>
      </c>
      <c r="E38" s="12" t="str">
        <f t="shared" si="0"/>
        <v>APBD (DAU) Kabupaten Landak</v>
      </c>
      <c r="F38" s="12" t="s">
        <v>68</v>
      </c>
      <c r="G38" s="12" t="s">
        <v>68</v>
      </c>
      <c r="H38" s="12" t="s">
        <v>69</v>
      </c>
      <c r="I38" s="12" t="s">
        <v>70</v>
      </c>
      <c r="J38" s="18">
        <f t="shared" si="1"/>
        <v>43384</v>
      </c>
      <c r="K38" s="12" t="s">
        <v>71</v>
      </c>
      <c r="L38" s="19">
        <v>6000000</v>
      </c>
      <c r="M38" s="19">
        <f>[37]Aritmatik!$N$35</f>
        <v>5996000</v>
      </c>
      <c r="N38" s="20">
        <f>[37]Aritmatik!$U$35</f>
        <v>5970000</v>
      </c>
      <c r="O38" s="12" t="str">
        <f>O39</f>
        <v>15 HK</v>
      </c>
    </row>
    <row r="39" ht="50" customHeight="1" spans="1:15">
      <c r="A39" s="11">
        <v>35</v>
      </c>
      <c r="B39" s="12" t="str">
        <f>'[22]master isian'!$D$6</f>
        <v>Peningkatan Produksi Pertanian/Perkebunan</v>
      </c>
      <c r="C39" s="12" t="str">
        <f>'[22]master isian'!$D$7</f>
        <v>Pengadaan Sarana dan Prasarana Pertanian</v>
      </c>
      <c r="D39" s="12" t="s">
        <v>72</v>
      </c>
      <c r="E39" s="12" t="str">
        <f t="shared" si="0"/>
        <v>APBD (DAU) Kabupaten Landak</v>
      </c>
      <c r="F39" s="12" t="s">
        <v>73</v>
      </c>
      <c r="G39" s="12" t="s">
        <v>73</v>
      </c>
      <c r="H39" s="12" t="s">
        <v>74</v>
      </c>
      <c r="I39" s="12" t="s">
        <v>75</v>
      </c>
      <c r="J39" s="18">
        <f t="shared" si="1"/>
        <v>43384</v>
      </c>
      <c r="K39" s="12" t="s">
        <v>76</v>
      </c>
      <c r="L39" s="19">
        <f>L43</f>
        <v>8000000</v>
      </c>
      <c r="M39" s="19">
        <f>[36]Aritmatik!$N$35</f>
        <v>7998000</v>
      </c>
      <c r="N39" s="20">
        <f>[36]Aritmatik!$U$35</f>
        <v>7990000</v>
      </c>
      <c r="O39" s="12" t="str">
        <f>O40</f>
        <v>15 HK</v>
      </c>
    </row>
    <row r="40" ht="50" customHeight="1" spans="1:15">
      <c r="A40" s="11">
        <v>36</v>
      </c>
      <c r="B40" s="12" t="str">
        <f>'[24]master isian'!$D$6</f>
        <v>Peningkatan Sarana dan Prasarana Aparatur</v>
      </c>
      <c r="C40" s="12" t="str">
        <f>'[24]master isian'!$D$7</f>
        <v>Pembangunan Gedung Kantor</v>
      </c>
      <c r="D40" s="12" t="str">
        <f>'[24]master isian'!$D$8</f>
        <v>Perencanaan Perbaikkan BPP Kec. Mempawah Hulu</v>
      </c>
      <c r="E40" s="12" t="str">
        <f t="shared" si="0"/>
        <v>APBD (DAU) Kabupaten Landak</v>
      </c>
      <c r="F40" s="12" t="str">
        <f>'[24]master isian'!$D$20</f>
        <v>CV. PRISMA ESTETIKA KONSULTAN</v>
      </c>
      <c r="G40" s="12" t="str">
        <f>'[24]master isian'!$D$22</f>
        <v>DEDY ISMUYADI PATRA, ST</v>
      </c>
      <c r="H40" s="12" t="str">
        <f>'[24]master isian'!$D$21</f>
        <v>Jl. H. Rais A. Rahman Gg. Gunung Saharai No. 26 Pontianak</v>
      </c>
      <c r="I40" s="12" t="str">
        <f>'[24]master isian'!$D$24</f>
        <v>02.682.597.6-701.000</v>
      </c>
      <c r="J40" s="18">
        <f>[24]Admin!$G$74</f>
        <v>43384</v>
      </c>
      <c r="K40" s="12" t="str">
        <f>[24]Admin!$H$74</f>
        <v>520/55/SPK/PL-PRCN/DPPKP/2018</v>
      </c>
      <c r="L40" s="19">
        <f>'[24]master isian'!$D$15</f>
        <v>16000000</v>
      </c>
      <c r="M40" s="19">
        <f>'[24]master isian'!$D$16</f>
        <v>15875000</v>
      </c>
      <c r="N40" s="20">
        <f>'[24]master isian'!$D$26</f>
        <v>15737000</v>
      </c>
      <c r="O40" s="12" t="str">
        <f>'[24]master isian'!$D$29</f>
        <v>15 HK</v>
      </c>
    </row>
    <row r="41" ht="50" customHeight="1" spans="1:15">
      <c r="A41" s="11">
        <v>37</v>
      </c>
      <c r="B41" s="12" t="str">
        <f>'[25]master isian'!$D$6</f>
        <v>Peningkatan Sarana dan Prasarana Aparatur</v>
      </c>
      <c r="C41" s="12" t="str">
        <f>'[25]master isian'!$D$7</f>
        <v>Pembangunan Gedung Kantor</v>
      </c>
      <c r="D41" s="12" t="str">
        <f>'[25]master isian'!$D$8</f>
        <v>Perencanaan Perbaikkan BPP Kec. Ngabang</v>
      </c>
      <c r="E41" s="12" t="str">
        <f t="shared" si="0"/>
        <v>APBD (DAU) Kabupaten Landak</v>
      </c>
      <c r="F41" s="12" t="str">
        <f>'[25]master isian'!$D$20</f>
        <v>CV. KHAZ MATRA</v>
      </c>
      <c r="G41" s="12" t="str">
        <f>'[25]master isian'!$D$22</f>
        <v>HANAFI, SH.i, ST</v>
      </c>
      <c r="H41" s="12" t="str">
        <f>'[25]master isian'!$D$21</f>
        <v>Jl. Tabrani Ahmad Komp. Mandau Permai Blok I No. 1 Sei Jawi Dalam Kec. Pontianak Barat</v>
      </c>
      <c r="I41" s="12" t="str">
        <f>'[25]master isian'!$D$24</f>
        <v>02.373.760.4-701.000</v>
      </c>
      <c r="J41" s="18">
        <f>[25]Admin!$G$74</f>
        <v>43384</v>
      </c>
      <c r="K41" s="12" t="str">
        <f>[25]Admin!$H$74</f>
        <v>520/56/SPK/PL-PRCN/DPPKP/2018</v>
      </c>
      <c r="L41" s="19">
        <f>'[25]master isian'!$D$15</f>
        <v>16000000</v>
      </c>
      <c r="M41" s="19">
        <f>'[25]master isian'!$D$16</f>
        <v>15875000</v>
      </c>
      <c r="N41" s="20">
        <f>'[25]master isian'!$D$26</f>
        <v>15745000</v>
      </c>
      <c r="O41" s="12" t="str">
        <f>'[25]master isian'!$D$29</f>
        <v>15 HK</v>
      </c>
    </row>
    <row r="42" ht="50" customHeight="1" spans="1:15">
      <c r="A42" s="11">
        <v>38</v>
      </c>
      <c r="B42" s="12" t="str">
        <f>'[25]master isian'!$D$6</f>
        <v>Peningkatan Sarana dan Prasarana Aparatur</v>
      </c>
      <c r="C42" s="12" t="str">
        <f>'[25]master isian'!$D$7</f>
        <v>Pembangunan Gedung Kantor</v>
      </c>
      <c r="D42" s="12" t="s">
        <v>77</v>
      </c>
      <c r="E42" s="12" t="str">
        <f t="shared" si="0"/>
        <v>APBD (DAU) Kabupaten Landak</v>
      </c>
      <c r="F42" s="12" t="s">
        <v>78</v>
      </c>
      <c r="G42" s="12" t="s">
        <v>78</v>
      </c>
      <c r="H42" s="12" t="s">
        <v>79</v>
      </c>
      <c r="I42" s="12" t="s">
        <v>80</v>
      </c>
      <c r="J42" s="18">
        <f>J43</f>
        <v>43384</v>
      </c>
      <c r="K42" s="12" t="s">
        <v>81</v>
      </c>
      <c r="L42" s="19">
        <v>10000000</v>
      </c>
      <c r="M42" s="19">
        <f>[35]Aritmatik!$N$35</f>
        <v>9955000</v>
      </c>
      <c r="N42" s="20">
        <f>[35]Aritmatik!$U$35</f>
        <v>9900000</v>
      </c>
      <c r="O42" s="12" t="str">
        <f>O43</f>
        <v>15 HK</v>
      </c>
    </row>
    <row r="43" ht="50" customHeight="1" spans="1:15">
      <c r="A43" s="11">
        <v>39</v>
      </c>
      <c r="B43" s="12" t="str">
        <f>'[25]master isian'!$D$6</f>
        <v>Peningkatan Sarana dan Prasarana Aparatur</v>
      </c>
      <c r="C43" s="12" t="str">
        <f>'[25]master isian'!$D$7</f>
        <v>Pembangunan Gedung Kantor</v>
      </c>
      <c r="D43" s="12" t="s">
        <v>82</v>
      </c>
      <c r="E43" s="12" t="str">
        <f t="shared" si="0"/>
        <v>APBD (DAU) Kabupaten Landak</v>
      </c>
      <c r="F43" s="12" t="s">
        <v>83</v>
      </c>
      <c r="G43" s="12" t="s">
        <v>83</v>
      </c>
      <c r="H43" s="12" t="s">
        <v>84</v>
      </c>
      <c r="I43" s="12" t="s">
        <v>85</v>
      </c>
      <c r="J43" s="18">
        <f>J44</f>
        <v>43384</v>
      </c>
      <c r="K43" s="12" t="s">
        <v>86</v>
      </c>
      <c r="L43" s="19">
        <f>L47</f>
        <v>8000000</v>
      </c>
      <c r="M43" s="19">
        <f>[34]Aritmatik!$N$35</f>
        <v>7994000</v>
      </c>
      <c r="N43" s="20">
        <f>[34]Aritmatik!$U$35</f>
        <v>7980000</v>
      </c>
      <c r="O43" s="12" t="str">
        <f>O44</f>
        <v>15 HK</v>
      </c>
    </row>
    <row r="44" ht="50" customHeight="1" spans="1:15">
      <c r="A44" s="11">
        <v>40</v>
      </c>
      <c r="B44" s="12" t="str">
        <f>'[25]master isian'!$D$6</f>
        <v>Peningkatan Sarana dan Prasarana Aparatur</v>
      </c>
      <c r="C44" s="12" t="str">
        <f>'[25]master isian'!$D$7</f>
        <v>Pembangunan Gedung Kantor</v>
      </c>
      <c r="D44" s="12" t="s">
        <v>87</v>
      </c>
      <c r="E44" s="12" t="str">
        <f t="shared" si="0"/>
        <v>APBD (DAU) Kabupaten Landak</v>
      </c>
      <c r="F44" s="12" t="s">
        <v>88</v>
      </c>
      <c r="G44" s="12" t="s">
        <v>88</v>
      </c>
      <c r="H44" s="12" t="s">
        <v>89</v>
      </c>
      <c r="I44" s="12" t="s">
        <v>90</v>
      </c>
      <c r="J44" s="18">
        <f>J47</f>
        <v>43384</v>
      </c>
      <c r="K44" s="12" t="s">
        <v>91</v>
      </c>
      <c r="L44" s="19">
        <v>6800000</v>
      </c>
      <c r="M44" s="19">
        <f>[33]Aritmatik!$N$35</f>
        <v>6795000</v>
      </c>
      <c r="N44" s="20">
        <f>[33]Aritmatik!$U$35</f>
        <v>6785000</v>
      </c>
      <c r="O44" s="12" t="str">
        <f>O45</f>
        <v>15 HK</v>
      </c>
    </row>
    <row r="45" ht="50" customHeight="1" spans="1:15">
      <c r="A45" s="11">
        <v>41</v>
      </c>
      <c r="B45" s="12" t="str">
        <f>'[25]master isian'!$D$6</f>
        <v>Peningkatan Sarana dan Prasarana Aparatur</v>
      </c>
      <c r="C45" s="12" t="str">
        <f>'[25]master isian'!$D$7</f>
        <v>Pembangunan Gedung Kantor</v>
      </c>
      <c r="D45" s="12" t="s">
        <v>92</v>
      </c>
      <c r="E45" s="12" t="str">
        <f t="shared" si="0"/>
        <v>APBD (DAU) Kabupaten Landak</v>
      </c>
      <c r="F45" s="12" t="s">
        <v>78</v>
      </c>
      <c r="G45" s="12" t="s">
        <v>78</v>
      </c>
      <c r="H45" s="12" t="s">
        <v>79</v>
      </c>
      <c r="I45" s="12" t="s">
        <v>80</v>
      </c>
      <c r="J45" s="18">
        <f>J46</f>
        <v>43403</v>
      </c>
      <c r="K45" s="12" t="s">
        <v>93</v>
      </c>
      <c r="L45" s="19">
        <f>L46</f>
        <v>4000000</v>
      </c>
      <c r="M45" s="19">
        <f>[32]Aritmatik!$N$33</f>
        <v>3996000</v>
      </c>
      <c r="N45" s="20">
        <f>[32]Aritmatik!$U$33</f>
        <v>3990000</v>
      </c>
      <c r="O45" s="12" t="str">
        <f>O46</f>
        <v>15 HK</v>
      </c>
    </row>
    <row r="46" ht="50" customHeight="1" spans="1:15">
      <c r="A46" s="11">
        <v>42</v>
      </c>
      <c r="B46" s="12" t="str">
        <f>'[25]master isian'!$D$6</f>
        <v>Peningkatan Sarana dan Prasarana Aparatur</v>
      </c>
      <c r="C46" s="12" t="str">
        <f>'[25]master isian'!$D$7</f>
        <v>Pembangunan Gedung Kantor</v>
      </c>
      <c r="D46" s="12" t="s">
        <v>94</v>
      </c>
      <c r="E46" s="12" t="str">
        <f t="shared" si="0"/>
        <v>APBD (DAU) Kabupaten Landak</v>
      </c>
      <c r="F46" s="12" t="str">
        <f>F47</f>
        <v>NIKODIMUS, A.Md </v>
      </c>
      <c r="G46" s="12" t="str">
        <f>G47</f>
        <v>NIKODIMUS, A.Md </v>
      </c>
      <c r="H46" s="12" t="str">
        <f>H47</f>
        <v>Jl. 28 Oktober Komp. Pemda RT. 004 RW. 024</v>
      </c>
      <c r="I46" s="12" t="str">
        <f>I47</f>
        <v>70.808.766.3-701.000</v>
      </c>
      <c r="J46" s="18">
        <v>43403</v>
      </c>
      <c r="K46" s="12" t="s">
        <v>95</v>
      </c>
      <c r="L46" s="19">
        <v>4000000</v>
      </c>
      <c r="M46" s="19">
        <f>[32]Aritmatik!$N$33</f>
        <v>3996000</v>
      </c>
      <c r="N46" s="20">
        <f>[32]Aritmatik!$U$33</f>
        <v>3990000</v>
      </c>
      <c r="O46" s="12" t="str">
        <f>O47</f>
        <v>15 HK</v>
      </c>
    </row>
    <row r="47" ht="50" customHeight="1" spans="1:15">
      <c r="A47" s="11">
        <v>43</v>
      </c>
      <c r="B47" s="12" t="str">
        <f>'[25]master isian'!$D$6</f>
        <v>Peningkatan Sarana dan Prasarana Aparatur</v>
      </c>
      <c r="C47" s="12" t="str">
        <f>'[25]master isian'!$D$7</f>
        <v>Pembangunan Gedung Kantor</v>
      </c>
      <c r="D47" s="12" t="s">
        <v>96</v>
      </c>
      <c r="E47" s="12" t="str">
        <f t="shared" si="0"/>
        <v>APBD (DAU) Kabupaten Landak</v>
      </c>
      <c r="F47" s="12" t="s">
        <v>97</v>
      </c>
      <c r="G47" s="12" t="s">
        <v>97</v>
      </c>
      <c r="H47" s="12" t="str">
        <f>H50</f>
        <v>Jl. 28 Oktober Komp. Pemda RT. 004 RW. 024</v>
      </c>
      <c r="I47" s="12" t="str">
        <f>I50</f>
        <v>70.808.766.3-701.000</v>
      </c>
      <c r="J47" s="18">
        <f>J48</f>
        <v>43384</v>
      </c>
      <c r="K47" s="12" t="s">
        <v>98</v>
      </c>
      <c r="L47" s="19">
        <f>L48</f>
        <v>8000000</v>
      </c>
      <c r="M47" s="19">
        <f>[31]Aritmatik!$N$35</f>
        <v>7986000</v>
      </c>
      <c r="N47" s="21">
        <v>7970000</v>
      </c>
      <c r="O47" s="12" t="str">
        <f>O50</f>
        <v>15 HK</v>
      </c>
    </row>
    <row r="48" ht="50" customHeight="1" spans="1:15">
      <c r="A48" s="11">
        <v>44</v>
      </c>
      <c r="B48" s="12" t="str">
        <f>'[22]master isian'!$D$6</f>
        <v>Peningkatan Produksi Pertanian/Perkebunan</v>
      </c>
      <c r="C48" s="12" t="str">
        <f>'[22]master isian'!$D$7</f>
        <v>Pengadaan Sarana dan Prasarana Pertanian</v>
      </c>
      <c r="D48" s="12" t="s">
        <v>99</v>
      </c>
      <c r="E48" s="12" t="str">
        <f t="shared" si="0"/>
        <v>APBD (DAU) Kabupaten Landak</v>
      </c>
      <c r="F48" s="12" t="s">
        <v>100</v>
      </c>
      <c r="G48" s="12" t="s">
        <v>100</v>
      </c>
      <c r="H48" s="12" t="s">
        <v>101</v>
      </c>
      <c r="I48" s="12" t="s">
        <v>102</v>
      </c>
      <c r="J48" s="18">
        <f>J49</f>
        <v>43384</v>
      </c>
      <c r="K48" s="12" t="s">
        <v>103</v>
      </c>
      <c r="L48" s="19">
        <f>L49</f>
        <v>8000000</v>
      </c>
      <c r="M48" s="19">
        <f>[30]Aritmatik!$N$35</f>
        <v>7914000</v>
      </c>
      <c r="N48" s="21">
        <v>7843000</v>
      </c>
      <c r="O48" s="12" t="str">
        <f>O49</f>
        <v>14 HK</v>
      </c>
    </row>
    <row r="49" ht="50" customHeight="1" spans="1:15">
      <c r="A49" s="11">
        <v>45</v>
      </c>
      <c r="B49" s="12" t="str">
        <f>'[22]master isian'!$D$6</f>
        <v>Peningkatan Produksi Pertanian/Perkebunan</v>
      </c>
      <c r="C49" s="12" t="str">
        <f>'[22]master isian'!$D$7</f>
        <v>Pengadaan Sarana dan Prasarana Pertanian</v>
      </c>
      <c r="D49" s="12" t="s">
        <v>104</v>
      </c>
      <c r="E49" s="12" t="str">
        <f>'[25]master isian'!$D$13</f>
        <v>APBD (DAU) Kabupaten Landak</v>
      </c>
      <c r="F49" s="12" t="s">
        <v>105</v>
      </c>
      <c r="G49" s="12" t="s">
        <v>105</v>
      </c>
      <c r="H49" s="12" t="s">
        <v>106</v>
      </c>
      <c r="I49" s="12" t="s">
        <v>35</v>
      </c>
      <c r="J49" s="18">
        <f>[25]COVER!$H$27</f>
        <v>43384</v>
      </c>
      <c r="K49" s="12" t="s">
        <v>107</v>
      </c>
      <c r="L49" s="19">
        <f>L50</f>
        <v>8000000</v>
      </c>
      <c r="M49" s="19">
        <f>[29]Aritmatik!$N$35</f>
        <v>7926000</v>
      </c>
      <c r="N49" s="21">
        <v>7859000</v>
      </c>
      <c r="O49" s="12" t="s">
        <v>108</v>
      </c>
    </row>
    <row r="50" ht="50" customHeight="1" spans="1:15">
      <c r="A50" s="11">
        <v>46</v>
      </c>
      <c r="B50" s="12" t="str">
        <f>'[11]master isian'!$D$6</f>
        <v>Peningkatan Produksi Pertanian/Perkebunan</v>
      </c>
      <c r="C50" s="12" t="str">
        <f>'[11]master isian'!$D$7</f>
        <v>Pengadaan Sarana dan Prasarana Pertanian</v>
      </c>
      <c r="D50" s="12" t="s">
        <v>109</v>
      </c>
      <c r="E50" s="12" t="str">
        <f>'[25]master isian'!$D$13</f>
        <v>APBD (DAU) Kabupaten Landak</v>
      </c>
      <c r="F50" s="12" t="s">
        <v>110</v>
      </c>
      <c r="G50" s="12" t="s">
        <v>110</v>
      </c>
      <c r="H50" s="12" t="s">
        <v>111</v>
      </c>
      <c r="I50" s="12" t="s">
        <v>112</v>
      </c>
      <c r="J50" s="18">
        <f>[25]COVER!$H$27</f>
        <v>43384</v>
      </c>
      <c r="K50" s="12" t="s">
        <v>113</v>
      </c>
      <c r="L50" s="19">
        <v>8000000</v>
      </c>
      <c r="M50" s="19">
        <f>[28]Aritmatik!$N$35</f>
        <v>7922000</v>
      </c>
      <c r="N50" s="21">
        <v>7837000</v>
      </c>
      <c r="O50" s="12" t="s">
        <v>24</v>
      </c>
    </row>
  </sheetData>
  <mergeCells count="3">
    <mergeCell ref="A1:O1"/>
    <mergeCell ref="A2:O2"/>
    <mergeCell ref="A3:O3"/>
  </mergeCells>
  <printOptions horizontalCentered="1"/>
  <pageMargins left="0.196527777777778" right="0.786805555555556" top="0.786805555555556" bottom="0.751388888888889" header="0.297916666666667" footer="0.297916666666667"/>
  <pageSetup paperSize="5" scale="58" orientation="landscape" horizontalDpi="600"/>
  <headerFooter/>
  <rowBreaks count="2" manualBreakCount="2">
    <brk id="18" max="14" man="1"/>
    <brk id="3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Dinas</dc:creator>
  <cp:lastModifiedBy>Dinas</cp:lastModifiedBy>
  <dcterms:created xsi:type="dcterms:W3CDTF">2018-12-11T01:35:00Z</dcterms:created>
  <dcterms:modified xsi:type="dcterms:W3CDTF">2019-01-02T03:15:45Z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1033-10.2.0.5832</vt:lpwstr>
  </property>
</Properties>
</file>